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A 2022\RIGUK_======\"/>
    </mc:Choice>
  </mc:AlternateContent>
  <bookViews>
    <workbookView xWindow="9705" yWindow="-315" windowWidth="13200" windowHeight="8835"/>
  </bookViews>
  <sheets>
    <sheet name="Rekap AT" sheetId="5" r:id="rId1"/>
    <sheet name="Rekap Penyusutan" sheetId="20" state="hidden" r:id="rId2"/>
  </sheets>
  <externalReferences>
    <externalReference r:id="rId3"/>
    <externalReference r:id="rId4"/>
  </externalReferences>
  <definedNames>
    <definedName name="_xlnm._FilterDatabase" localSheetId="0" hidden="1">'Rekap AT'!$A$9:$M$53</definedName>
    <definedName name="_xlnm.Print_Area" localSheetId="0">'Rekap AT'!$A$1:$M$65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20" l="1"/>
  <c r="I38" i="20"/>
  <c r="I43" i="20"/>
  <c r="G23" i="20"/>
  <c r="H23" i="20" s="1"/>
  <c r="E10" i="20" l="1"/>
  <c r="F10" i="20"/>
  <c r="G10" i="20"/>
  <c r="H19" i="20"/>
  <c r="H39" i="20" l="1"/>
  <c r="H38" i="20"/>
  <c r="H37" i="20"/>
  <c r="H36" i="20"/>
  <c r="G35" i="20"/>
  <c r="F35" i="20"/>
  <c r="E35" i="20"/>
  <c r="D35" i="20"/>
  <c r="I39" i="20" s="1"/>
  <c r="I41" i="20" s="1"/>
  <c r="H34" i="20"/>
  <c r="H33" i="20"/>
  <c r="H32" i="20"/>
  <c r="H31" i="20"/>
  <c r="G30" i="20"/>
  <c r="G40" i="20" s="1"/>
  <c r="F30" i="20"/>
  <c r="F40" i="20" s="1"/>
  <c r="E30" i="20"/>
  <c r="E40" i="20" s="1"/>
  <c r="D30" i="20"/>
  <c r="H29" i="20"/>
  <c r="H28" i="20"/>
  <c r="H27" i="20"/>
  <c r="H26" i="20"/>
  <c r="H25" i="20"/>
  <c r="H24" i="20"/>
  <c r="H22" i="20"/>
  <c r="H21" i="20"/>
  <c r="H20" i="20"/>
  <c r="H18" i="20"/>
  <c r="H17" i="20"/>
  <c r="H16" i="20"/>
  <c r="H15" i="20"/>
  <c r="H14" i="20"/>
  <c r="H13" i="20"/>
  <c r="H12" i="20"/>
  <c r="H11" i="20"/>
  <c r="D10" i="20"/>
  <c r="H10" i="20" l="1"/>
  <c r="F42" i="20"/>
  <c r="H35" i="20"/>
  <c r="I36" i="20" s="1"/>
  <c r="H30" i="20"/>
  <c r="D40" i="20"/>
  <c r="H40" i="20" l="1"/>
  <c r="K11" i="5" l="1"/>
  <c r="J37" i="5" l="1"/>
  <c r="I37" i="5"/>
  <c r="I12" i="5" l="1"/>
  <c r="M35" i="5" l="1"/>
  <c r="M36" i="5"/>
  <c r="M34" i="5"/>
  <c r="K35" i="5"/>
  <c r="K36" i="5"/>
  <c r="K34" i="5"/>
  <c r="J12" i="5" l="1"/>
  <c r="M51" i="5" l="1"/>
  <c r="M50" i="5" s="1"/>
  <c r="K51" i="5"/>
  <c r="K50" i="5" s="1"/>
  <c r="J50" i="5"/>
  <c r="I50" i="5"/>
  <c r="H50" i="5"/>
  <c r="G50" i="5"/>
  <c r="F50" i="5"/>
  <c r="D50" i="5"/>
  <c r="M45" i="5"/>
  <c r="K45" i="5"/>
  <c r="M44" i="5"/>
  <c r="K44" i="5"/>
  <c r="M43" i="5"/>
  <c r="K43" i="5"/>
  <c r="J42" i="5"/>
  <c r="I42" i="5"/>
  <c r="H42" i="5"/>
  <c r="G42" i="5"/>
  <c r="F42" i="5"/>
  <c r="D42" i="5"/>
  <c r="M41" i="5"/>
  <c r="K41" i="5"/>
  <c r="M40" i="5"/>
  <c r="K40" i="5"/>
  <c r="M39" i="5"/>
  <c r="K39" i="5"/>
  <c r="M38" i="5"/>
  <c r="K38" i="5"/>
  <c r="H37" i="5"/>
  <c r="G37" i="5"/>
  <c r="F37" i="5"/>
  <c r="D37" i="5"/>
  <c r="M33" i="5"/>
  <c r="K33" i="5"/>
  <c r="K32" i="5" s="1"/>
  <c r="J32" i="5"/>
  <c r="I32" i="5"/>
  <c r="H32" i="5"/>
  <c r="G32" i="5"/>
  <c r="F32" i="5"/>
  <c r="D32" i="5"/>
  <c r="M31" i="5"/>
  <c r="K31" i="5"/>
  <c r="M30" i="5"/>
  <c r="K30" i="5"/>
  <c r="M29" i="5"/>
  <c r="K29" i="5"/>
  <c r="M28" i="5"/>
  <c r="K28" i="5"/>
  <c r="M27" i="5"/>
  <c r="K27" i="5"/>
  <c r="M26" i="5"/>
  <c r="K26" i="5"/>
  <c r="M25" i="5"/>
  <c r="K25" i="5"/>
  <c r="M24" i="5"/>
  <c r="K24" i="5"/>
  <c r="M23" i="5"/>
  <c r="K23" i="5"/>
  <c r="M22" i="5"/>
  <c r="K22" i="5"/>
  <c r="M21" i="5"/>
  <c r="K21" i="5"/>
  <c r="M20" i="5"/>
  <c r="K20" i="5"/>
  <c r="M19" i="5"/>
  <c r="K19" i="5"/>
  <c r="M18" i="5"/>
  <c r="K18" i="5"/>
  <c r="M17" i="5"/>
  <c r="K17" i="5"/>
  <c r="M16" i="5"/>
  <c r="K16" i="5"/>
  <c r="M15" i="5"/>
  <c r="K15" i="5"/>
  <c r="M14" i="5"/>
  <c r="K14" i="5"/>
  <c r="M13" i="5"/>
  <c r="K13" i="5"/>
  <c r="H12" i="5"/>
  <c r="G12" i="5"/>
  <c r="F12" i="5"/>
  <c r="D12" i="5"/>
  <c r="M11" i="5"/>
  <c r="M10" i="5" s="1"/>
  <c r="K10" i="5"/>
  <c r="J10" i="5"/>
  <c r="I10" i="5"/>
  <c r="H10" i="5"/>
  <c r="G10" i="5"/>
  <c r="F10" i="5"/>
  <c r="D10" i="5"/>
  <c r="A3" i="5"/>
  <c r="M42" i="5" l="1"/>
  <c r="I52" i="5"/>
  <c r="K42" i="5"/>
  <c r="J52" i="5"/>
  <c r="G52" i="5"/>
  <c r="H52" i="5"/>
  <c r="K37" i="5"/>
  <c r="M32" i="5"/>
  <c r="M37" i="5"/>
  <c r="M12" i="5"/>
  <c r="K12" i="5"/>
  <c r="D52" i="5"/>
  <c r="F52" i="5"/>
  <c r="M52" i="5" l="1"/>
  <c r="K52" i="5"/>
</calcChain>
</file>

<file path=xl/sharedStrings.xml><?xml version="1.0" encoding="utf-8"?>
<sst xmlns="http://schemas.openxmlformats.org/spreadsheetml/2006/main" count="276" uniqueCount="118">
  <si>
    <t>REKAPITULASI JUMLAH MUTASI ASET TETAP</t>
  </si>
  <si>
    <t>No.</t>
  </si>
  <si>
    <t>Kode Bidang</t>
  </si>
  <si>
    <t>Pembidangan Barang</t>
  </si>
  <si>
    <t>Mutasi</t>
  </si>
  <si>
    <t>Berkurang</t>
  </si>
  <si>
    <t>Bertambah</t>
  </si>
  <si>
    <t>Jumlah</t>
  </si>
  <si>
    <t>Satuan</t>
  </si>
  <si>
    <t>Nilai ( Rp. )</t>
  </si>
  <si>
    <t xml:space="preserve"> GOLONGAN TANAH</t>
  </si>
  <si>
    <t xml:space="preserve"> Bidang</t>
  </si>
  <si>
    <t xml:space="preserve"> GOLONGAN PERALATAN DAN MESIN</t>
  </si>
  <si>
    <t xml:space="preserve"> Buah / Set</t>
  </si>
  <si>
    <t xml:space="preserve"> Buah </t>
  </si>
  <si>
    <t xml:space="preserve"> GOLONGAN GEDUNG DAN BANGUNAN</t>
  </si>
  <si>
    <t xml:space="preserve"> GOLONGAN JALAN. IRIGASI, DAN JARINGAN</t>
  </si>
  <si>
    <t xml:space="preserve"> GOLONGAN ASET TETAP LAINNYA</t>
  </si>
  <si>
    <t xml:space="preserve"> Ekor / Buah</t>
  </si>
  <si>
    <t xml:space="preserve"> GOLONGAN KONSTRUKSI DALAM PENGERJAAN</t>
  </si>
  <si>
    <t>TOTAL  :</t>
  </si>
  <si>
    <t>KABUPATEN LUMAJANG</t>
  </si>
  <si>
    <t>TANAH</t>
  </si>
  <si>
    <t>ALAT  BESAR</t>
  </si>
  <si>
    <t>ALAT  ANGKUTAN</t>
  </si>
  <si>
    <t>ALAT  BENGKEL DAN  ALAT  UKUR</t>
  </si>
  <si>
    <t>ALAT  PERTANIAN</t>
  </si>
  <si>
    <t>ALAT  KANTOR DAN  RUMAH TANGGA</t>
  </si>
  <si>
    <t>ALAT  STUDIO, KOMUNIKASI DAN PEMANCAR</t>
  </si>
  <si>
    <t>ALAT  KEDOKTERAN DAN  KESEHATAN</t>
  </si>
  <si>
    <t>ALAT  LABORATORIUM</t>
  </si>
  <si>
    <t>ALAT  PERSENJATAAN</t>
  </si>
  <si>
    <t>KOMPUTER</t>
  </si>
  <si>
    <t>ALAT  EKSPLORASI</t>
  </si>
  <si>
    <t>ALAT  PENGEBORAN</t>
  </si>
  <si>
    <t>ALAT  PRODUKSI,  PENGOLAHAN DAN PEMURNIAN</t>
  </si>
  <si>
    <t>ALAT  BANTU EKSPLORASI</t>
  </si>
  <si>
    <t>ALAT  KESELAMATAN KERJA</t>
  </si>
  <si>
    <t>ALAT  PERAGA</t>
  </si>
  <si>
    <t>PERALATAN PROSES/PRODUKSI</t>
  </si>
  <si>
    <t>RAMBU - RAMBU</t>
  </si>
  <si>
    <t>PERALATAN OLAH RAGA</t>
  </si>
  <si>
    <t>BANGUNAN GEDUNG</t>
  </si>
  <si>
    <t>MONUMEN</t>
  </si>
  <si>
    <t>BANGUNAN MENARA</t>
  </si>
  <si>
    <t>TUGU TITIK  KONTROL/PASTI</t>
  </si>
  <si>
    <t>JALAN DAN  JEMBATAN</t>
  </si>
  <si>
    <t>BANGUNAN AIR</t>
  </si>
  <si>
    <t>INSTALASI</t>
  </si>
  <si>
    <t>JARINGAN</t>
  </si>
  <si>
    <t>BAHAN PERPUSTAKAAN</t>
  </si>
  <si>
    <t>BARANG BERCORAK KESENIAN/KEBUDAYAAN/OLAHRAGA</t>
  </si>
  <si>
    <t>HEWAN</t>
  </si>
  <si>
    <t>BIOTA PERAIRAN</t>
  </si>
  <si>
    <t>TANAMAN</t>
  </si>
  <si>
    <t>BARANG KOLEKSI NON  BUDAYA</t>
  </si>
  <si>
    <t>ASET TETAP DALAM RENOVASI</t>
  </si>
  <si>
    <t>KONSTRUKSI DALAM PENGERJAAN</t>
  </si>
  <si>
    <t>1.3.1.01.</t>
  </si>
  <si>
    <t>1.3.2.01.</t>
  </si>
  <si>
    <t>1.3.2.02.</t>
  </si>
  <si>
    <t>1.3.2.03.</t>
  </si>
  <si>
    <t>1.3.2.04.</t>
  </si>
  <si>
    <t>1.3.2.05.</t>
  </si>
  <si>
    <t>1.3.2.06.</t>
  </si>
  <si>
    <t>1.3.2.07.</t>
  </si>
  <si>
    <t>1.3.2.08.</t>
  </si>
  <si>
    <t>1.3.2.09.</t>
  </si>
  <si>
    <t>1.3.2.10.</t>
  </si>
  <si>
    <t>1.3.2.11.</t>
  </si>
  <si>
    <t>1.3.2.12.</t>
  </si>
  <si>
    <t>1.3.2.13.</t>
  </si>
  <si>
    <t>1.3.2.14.</t>
  </si>
  <si>
    <t>1.3.2.15.</t>
  </si>
  <si>
    <t>1.3.2.16.</t>
  </si>
  <si>
    <t>1.3.2.17.</t>
  </si>
  <si>
    <t>1.3.2.18.</t>
  </si>
  <si>
    <t>1.3.2.19.</t>
  </si>
  <si>
    <t>1.3.3.01.</t>
  </si>
  <si>
    <t>1.3.3.02.</t>
  </si>
  <si>
    <t>1.3.3.03.</t>
  </si>
  <si>
    <t>1.3.3.04.</t>
  </si>
  <si>
    <t>1.3.4.01.</t>
  </si>
  <si>
    <t>1.3.4.02.</t>
  </si>
  <si>
    <t>1.3.4.03.</t>
  </si>
  <si>
    <t>1.3.4.04.</t>
  </si>
  <si>
    <t>1.3.5.01.</t>
  </si>
  <si>
    <t>1.3.5.02.</t>
  </si>
  <si>
    <t>1.3.5.03.</t>
  </si>
  <si>
    <t>1.3.5.04.</t>
  </si>
  <si>
    <t>1.3.5.05.</t>
  </si>
  <si>
    <t>1.3.5.06.</t>
  </si>
  <si>
    <t>1.3.5.07.</t>
  </si>
  <si>
    <t>1.3.6.01.</t>
  </si>
  <si>
    <t>1.3.1</t>
  </si>
  <si>
    <t>1.3.6</t>
  </si>
  <si>
    <t>1.3.5</t>
  </si>
  <si>
    <t>1.3.4</t>
  </si>
  <si>
    <t>1.3.3</t>
  </si>
  <si>
    <t>1.3.2</t>
  </si>
  <si>
    <t>NIP. 19711102 199803 1 002</t>
  </si>
  <si>
    <t>NUGRAHA YUDHA M, S.Sos, M.Si</t>
  </si>
  <si>
    <t>KEPALA DINAS PERHUBUNGAN</t>
  </si>
  <si>
    <t>Mengetahui</t>
  </si>
  <si>
    <t>Lokasi  : DINAS PERHUBUNGAN KABUPATEN LUMAJANG</t>
  </si>
  <si>
    <t>Keadaan Awal ( 01 Januari 2022)</t>
  </si>
  <si>
    <t>Tahun Anggaran 2022</t>
  </si>
  <si>
    <t>Tahun Anggaran  :  2022</t>
  </si>
  <si>
    <t>Lokasi  : ………………………………………..</t>
  </si>
  <si>
    <t>Keadaan Akhir (Juni 2022 )</t>
  </si>
  <si>
    <t>Lumajang,  Juni 2022</t>
  </si>
  <si>
    <t>REKAPITULASI JUMLAH AKUMULASI PENYUSUTAN</t>
  </si>
  <si>
    <t>Periode  :  Semester I</t>
  </si>
  <si>
    <t xml:space="preserve">                           </t>
  </si>
  <si>
    <t>Akumulasi Penyusutan</t>
  </si>
  <si>
    <t>Awal Tahun 2021</t>
  </si>
  <si>
    <t>Tahun 2022</t>
  </si>
  <si>
    <t>Beban penyusutan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</si>
</sst>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</numFmts>
  <fonts count="28" x14ac:knownFonts="1">
    <font>
      <sz val="10"/>
      <name val="Arial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i/>
      <sz val="12"/>
      <name val="Arial Narrow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11"/>
      <name val="Arial"/>
      <family val="2"/>
    </font>
    <font>
      <b/>
      <sz val="10"/>
      <color rgb="FFFF0000"/>
      <name val="Arial Narrow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0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" fillId="0" borderId="0"/>
    <xf numFmtId="165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7" fillId="0" borderId="0"/>
    <xf numFmtId="165" fontId="27" fillId="0" borderId="0" applyFont="0" applyFill="0" applyBorder="0" applyAlignment="0" applyProtection="0"/>
    <xf numFmtId="0" fontId="1" fillId="0" borderId="0"/>
    <xf numFmtId="164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/>
    <xf numFmtId="165" fontId="4" fillId="0" borderId="0" xfId="1" applyFont="1"/>
    <xf numFmtId="0" fontId="6" fillId="0" borderId="0" xfId="0" applyFont="1"/>
    <xf numFmtId="165" fontId="6" fillId="0" borderId="0" xfId="1" applyFont="1"/>
    <xf numFmtId="166" fontId="4" fillId="0" borderId="0" xfId="0" applyNumberFormat="1" applyFont="1"/>
    <xf numFmtId="0" fontId="7" fillId="0" borderId="0" xfId="0" applyFont="1" applyAlignment="1">
      <alignment horizontal="right"/>
    </xf>
    <xf numFmtId="0" fontId="9" fillId="3" borderId="15" xfId="0" applyFont="1" applyFill="1" applyBorder="1" applyAlignment="1">
      <alignment horizontal="center"/>
    </xf>
    <xf numFmtId="0" fontId="4" fillId="4" borderId="15" xfId="0" quotePrefix="1" applyFont="1" applyFill="1" applyBorder="1" applyAlignment="1">
      <alignment horizontal="center"/>
    </xf>
    <xf numFmtId="0" fontId="8" fillId="4" borderId="15" xfId="0" quotePrefix="1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5" xfId="1" applyNumberFormat="1" applyFont="1" applyFill="1" applyBorder="1" applyAlignment="1">
      <alignment horizontal="left"/>
    </xf>
    <xf numFmtId="165" fontId="10" fillId="4" borderId="15" xfId="1" applyNumberFormat="1" applyFont="1" applyFill="1" applyBorder="1"/>
    <xf numFmtId="166" fontId="10" fillId="4" borderId="15" xfId="1" applyNumberFormat="1" applyFont="1" applyFill="1" applyBorder="1"/>
    <xf numFmtId="165" fontId="4" fillId="0" borderId="0" xfId="0" applyNumberFormat="1" applyFont="1"/>
    <xf numFmtId="0" fontId="4" fillId="0" borderId="15" xfId="0" quotePrefix="1" applyFont="1" applyBorder="1" applyAlignment="1">
      <alignment horizontal="center"/>
    </xf>
    <xf numFmtId="0" fontId="4" fillId="0" borderId="15" xfId="0" quotePrefix="1" applyFont="1" applyBorder="1" applyAlignment="1">
      <alignment horizontal="right"/>
    </xf>
    <xf numFmtId="0" fontId="4" fillId="0" borderId="15" xfId="0" applyFont="1" applyBorder="1"/>
    <xf numFmtId="166" fontId="4" fillId="0" borderId="15" xfId="1" applyNumberFormat="1" applyFont="1" applyBorder="1"/>
    <xf numFmtId="0" fontId="4" fillId="0" borderId="15" xfId="1" applyNumberFormat="1" applyFont="1" applyBorder="1" applyAlignment="1">
      <alignment horizontal="left"/>
    </xf>
    <xf numFmtId="166" fontId="11" fillId="0" borderId="15" xfId="1" applyNumberFormat="1" applyFont="1" applyBorder="1" applyAlignment="1">
      <alignment horizontal="left"/>
    </xf>
    <xf numFmtId="165" fontId="11" fillId="0" borderId="15" xfId="0" applyNumberFormat="1" applyFont="1" applyBorder="1"/>
    <xf numFmtId="0" fontId="4" fillId="0" borderId="15" xfId="0" quotePrefix="1" applyFont="1" applyFill="1" applyBorder="1" applyAlignment="1">
      <alignment horizontal="center"/>
    </xf>
    <xf numFmtId="0" fontId="4" fillId="0" borderId="15" xfId="0" quotePrefix="1" applyFont="1" applyFill="1" applyBorder="1" applyAlignment="1">
      <alignment horizontal="right"/>
    </xf>
    <xf numFmtId="0" fontId="4" fillId="0" borderId="15" xfId="0" applyFont="1" applyFill="1" applyBorder="1"/>
    <xf numFmtId="0" fontId="4" fillId="0" borderId="15" xfId="1" applyNumberFormat="1" applyFont="1" applyFill="1" applyBorder="1" applyAlignment="1">
      <alignment horizontal="left"/>
    </xf>
    <xf numFmtId="166" fontId="11" fillId="0" borderId="15" xfId="1" applyNumberFormat="1" applyFont="1" applyFill="1" applyBorder="1" applyAlignment="1">
      <alignment horizontal="left"/>
    </xf>
    <xf numFmtId="165" fontId="11" fillId="0" borderId="15" xfId="0" applyNumberFormat="1" applyFont="1" applyFill="1" applyBorder="1"/>
    <xf numFmtId="0" fontId="4" fillId="0" borderId="0" xfId="0" applyFont="1" applyFill="1"/>
    <xf numFmtId="0" fontId="4" fillId="0" borderId="15" xfId="0" applyFont="1" applyBorder="1" applyAlignment="1">
      <alignment horizontal="center"/>
    </xf>
    <xf numFmtId="166" fontId="8" fillId="0" borderId="19" xfId="0" applyNumberFormat="1" applyFont="1" applyFill="1" applyBorder="1" applyAlignment="1">
      <alignment vertical="center" wrapText="1"/>
    </xf>
    <xf numFmtId="165" fontId="10" fillId="5" borderId="19" xfId="0" applyNumberFormat="1" applyFont="1" applyFill="1" applyBorder="1" applyAlignment="1">
      <alignment vertical="center" wrapText="1"/>
    </xf>
    <xf numFmtId="166" fontId="10" fillId="0" borderId="19" xfId="0" applyNumberFormat="1" applyFont="1" applyFill="1" applyBorder="1" applyAlignment="1">
      <alignment vertical="center" wrapText="1"/>
    </xf>
    <xf numFmtId="167" fontId="12" fillId="0" borderId="0" xfId="2" applyNumberFormat="1" applyFont="1"/>
    <xf numFmtId="164" fontId="4" fillId="0" borderId="0" xfId="2" applyFont="1"/>
    <xf numFmtId="164" fontId="13" fillId="0" borderId="0" xfId="2" applyFont="1" applyAlignment="1"/>
    <xf numFmtId="164" fontId="14" fillId="0" borderId="0" xfId="2" applyFont="1"/>
    <xf numFmtId="0" fontId="15" fillId="0" borderId="0" xfId="0" applyFont="1"/>
    <xf numFmtId="166" fontId="8" fillId="0" borderId="0" xfId="0" applyNumberFormat="1" applyFont="1"/>
    <xf numFmtId="0" fontId="15" fillId="0" borderId="0" xfId="0" applyFont="1" applyAlignment="1">
      <alignment horizontal="center"/>
    </xf>
    <xf numFmtId="164" fontId="16" fillId="0" borderId="0" xfId="0" applyNumberFormat="1" applyFont="1"/>
    <xf numFmtId="0" fontId="15" fillId="0" borderId="0" xfId="0" applyFont="1" applyAlignment="1"/>
    <xf numFmtId="166" fontId="4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164" fontId="12" fillId="0" borderId="0" xfId="2" applyFont="1"/>
    <xf numFmtId="0" fontId="15" fillId="0" borderId="0" xfId="0" applyFont="1" applyAlignment="1">
      <alignment horizontal="center" vertical="center"/>
    </xf>
    <xf numFmtId="164" fontId="4" fillId="0" borderId="0" xfId="0" applyNumberFormat="1" applyFont="1"/>
    <xf numFmtId="166" fontId="15" fillId="0" borderId="0" xfId="0" applyNumberFormat="1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166" fontId="20" fillId="0" borderId="0" xfId="1" applyNumberFormat="1" applyFont="1"/>
    <xf numFmtId="0" fontId="19" fillId="0" borderId="0" xfId="0" applyFont="1" applyFill="1" applyAlignment="1">
      <alignment horizontal="center" vertical="center"/>
    </xf>
    <xf numFmtId="165" fontId="10" fillId="0" borderId="19" xfId="1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65" fontId="4" fillId="0" borderId="15" xfId="1" applyNumberFormat="1" applyFont="1" applyBorder="1"/>
    <xf numFmtId="165" fontId="4" fillId="0" borderId="15" xfId="1" applyNumberFormat="1" applyFont="1" applyBorder="1" applyAlignment="1">
      <alignment vertical="center"/>
    </xf>
    <xf numFmtId="0" fontId="5" fillId="0" borderId="0" xfId="4" applyFont="1" applyAlignment="1"/>
    <xf numFmtId="164" fontId="0" fillId="0" borderId="0" xfId="2" applyFont="1"/>
    <xf numFmtId="167" fontId="0" fillId="0" borderId="0" xfId="2" applyNumberFormat="1" applyFont="1"/>
    <xf numFmtId="165" fontId="0" fillId="0" borderId="0" xfId="0" applyNumberFormat="1"/>
    <xf numFmtId="0" fontId="15" fillId="0" borderId="0" xfId="4" applyFont="1" applyAlignment="1">
      <alignment horizontal="center"/>
    </xf>
    <xf numFmtId="0" fontId="4" fillId="0" borderId="0" xfId="4" applyAlignment="1">
      <alignment horizontal="center"/>
    </xf>
    <xf numFmtId="0" fontId="19" fillId="0" borderId="0" xfId="4" applyFont="1" applyAlignment="1">
      <alignment horizontal="center"/>
    </xf>
    <xf numFmtId="0" fontId="6" fillId="0" borderId="0" xfId="0" applyFont="1" applyAlignment="1">
      <alignment vertical="center"/>
    </xf>
    <xf numFmtId="0" fontId="8" fillId="2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4" fillId="4" borderId="15" xfId="0" quotePrefix="1" applyFont="1" applyFill="1" applyBorder="1" applyAlignment="1">
      <alignment horizontal="center" vertical="center"/>
    </xf>
    <xf numFmtId="0" fontId="8" fillId="4" borderId="15" xfId="0" quotePrefix="1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vertical="center"/>
    </xf>
    <xf numFmtId="165" fontId="8" fillId="4" borderId="15" xfId="1" applyFont="1" applyFill="1" applyBorder="1" applyAlignment="1">
      <alignment vertical="center"/>
    </xf>
    <xf numFmtId="165" fontId="8" fillId="4" borderId="15" xfId="1" applyNumberFormat="1" applyFont="1" applyFill="1" applyBorder="1" applyAlignment="1">
      <alignment vertical="center"/>
    </xf>
    <xf numFmtId="0" fontId="4" fillId="0" borderId="15" xfId="0" quotePrefix="1" applyFont="1" applyBorder="1" applyAlignment="1">
      <alignment horizontal="center" vertical="center"/>
    </xf>
    <xf numFmtId="0" fontId="4" fillId="0" borderId="15" xfId="0" quotePrefix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65" fontId="0" fillId="0" borderId="15" xfId="0" applyNumberFormat="1" applyBorder="1" applyAlignment="1">
      <alignment vertical="center"/>
    </xf>
    <xf numFmtId="165" fontId="8" fillId="0" borderId="19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6" fontId="23" fillId="0" borderId="0" xfId="0" applyNumberFormat="1" applyFont="1" applyAlignment="1">
      <alignment vertical="center"/>
    </xf>
    <xf numFmtId="165" fontId="0" fillId="0" borderId="0" xfId="1" applyFont="1" applyAlignment="1">
      <alignment vertical="center"/>
    </xf>
    <xf numFmtId="166" fontId="25" fillId="0" borderId="0" xfId="1" applyNumberFormat="1" applyFont="1" applyAlignment="1">
      <alignment vertical="center"/>
    </xf>
    <xf numFmtId="166" fontId="2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165" fontId="24" fillId="0" borderId="15" xfId="1" applyNumberFormat="1" applyFont="1" applyBorder="1" applyAlignment="1">
      <alignment vertical="center"/>
    </xf>
    <xf numFmtId="165" fontId="24" fillId="0" borderId="15" xfId="0" applyNumberFormat="1" applyFont="1" applyBorder="1" applyAlignment="1">
      <alignment vertical="center"/>
    </xf>
    <xf numFmtId="165" fontId="26" fillId="4" borderId="15" xfId="1" applyNumberFormat="1" applyFont="1" applyFill="1" applyBorder="1" applyAlignment="1">
      <alignment vertical="center"/>
    </xf>
    <xf numFmtId="0" fontId="4" fillId="0" borderId="0" xfId="4" applyAlignment="1">
      <alignment horizontal="center"/>
    </xf>
    <xf numFmtId="167" fontId="4" fillId="0" borderId="0" xfId="2" applyNumberFormat="1" applyFont="1"/>
    <xf numFmtId="165" fontId="4" fillId="0" borderId="15" xfId="1" applyFont="1" applyBorder="1" applyAlignment="1">
      <alignment vertical="center"/>
    </xf>
    <xf numFmtId="165" fontId="4" fillId="0" borderId="15" xfId="0" applyNumberFormat="1" applyFont="1" applyBorder="1" applyAlignment="1">
      <alignment vertical="center"/>
    </xf>
    <xf numFmtId="0" fontId="22" fillId="0" borderId="0" xfId="4" applyFont="1" applyAlignment="1">
      <alignment horizontal="center"/>
    </xf>
    <xf numFmtId="167" fontId="15" fillId="0" borderId="0" xfId="0" applyNumberFormat="1" applyFont="1" applyAlignment="1" applyProtection="1">
      <alignment horizontal="center" vertical="center"/>
      <protection locked="0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5" fillId="0" borderId="0" xfId="4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0">
    <cellStyle name="Comma" xfId="1" builtinId="3"/>
    <cellStyle name="Comma [0]" xfId="2" builtinId="6"/>
    <cellStyle name="Comma [0] 2" xfId="3"/>
    <cellStyle name="Comma [0] 2 2" xfId="5"/>
    <cellStyle name="Comma [0] 2 3" xfId="19"/>
    <cellStyle name="Comma [0] 3" xfId="8"/>
    <cellStyle name="Comma [0] 3 2" xfId="9"/>
    <cellStyle name="Comma [0] 4" xfId="10"/>
    <cellStyle name="Comma [0] 5" xfId="17"/>
    <cellStyle name="Comma 2" xfId="7"/>
    <cellStyle name="Comma 2 2" xfId="13"/>
    <cellStyle name="Comma 3" xfId="11"/>
    <cellStyle name="Comma 3 2" xfId="18"/>
    <cellStyle name="Comma 4" xfId="12"/>
    <cellStyle name="Comma 5" xfId="15"/>
    <cellStyle name="Normal" xfId="0" builtinId="0"/>
    <cellStyle name="Normal 2" xfId="4"/>
    <cellStyle name="Normal 3" xfId="14"/>
    <cellStyle name="Normal 4" xfId="6"/>
    <cellStyle name="Normal 4 2" xfId="16"/>
  </cellStyles>
  <dxfs count="0"/>
  <tableStyles count="0" defaultTableStyle="TableStyleMedium2" defaultPivotStyle="PivotStyleLight16"/>
  <colors>
    <mruColors>
      <color rgb="FFFF6699"/>
      <color rgb="FFFBB3F2"/>
      <color rgb="FF33CCFF"/>
      <color rgb="FF6666FF"/>
      <color rgb="FFFF6600"/>
      <color rgb="FF9966FF"/>
      <color rgb="FF00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9525</xdr:rowOff>
    </xdr:from>
    <xdr:to>
      <xdr:col>2</xdr:col>
      <xdr:colOff>4609</xdr:colOff>
      <xdr:row>4</xdr:row>
      <xdr:rowOff>9525</xdr:rowOff>
    </xdr:to>
    <xdr:pic>
      <xdr:nvPicPr>
        <xdr:cNvPr id="2" name="Picture 2" descr="Logo-Lumajang.JPG">
          <a:extLst>
            <a:ext uri="{FF2B5EF4-FFF2-40B4-BE49-F238E27FC236}">
              <a16:creationId xmlns:a16="http://schemas.microsoft.com/office/drawing/2014/main" id="{00000000-0008-0000-0000-000078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9525"/>
          <a:ext cx="690409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762000</xdr:colOff>
      <xdr:row>57</xdr:row>
      <xdr:rowOff>3778</xdr:rowOff>
    </xdr:from>
    <xdr:to>
      <xdr:col>11</xdr:col>
      <xdr:colOff>198967</xdr:colOff>
      <xdr:row>61</xdr:row>
      <xdr:rowOff>184603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7893" y="11583457"/>
          <a:ext cx="2865967" cy="833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781050</xdr:colOff>
      <xdr:row>53</xdr:row>
      <xdr:rowOff>163285</xdr:rowOff>
    </xdr:from>
    <xdr:to>
      <xdr:col>9</xdr:col>
      <xdr:colOff>655411</xdr:colOff>
      <xdr:row>63</xdr:row>
      <xdr:rowOff>29935</xdr:rowOff>
    </xdr:to>
    <xdr:pic>
      <xdr:nvPicPr>
        <xdr:cNvPr id="4" name="Picture 1" descr="Stempel Dishub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6943" y="11048999"/>
          <a:ext cx="152082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336176</xdr:colOff>
      <xdr:row>0</xdr:row>
      <xdr:rowOff>99173</xdr:rowOff>
    </xdr:from>
    <xdr:ext cx="683559" cy="829235"/>
    <xdr:pic>
      <xdr:nvPicPr>
        <xdr:cNvPr id="2" name="Picture 1" descr="Logo-Lumajang.JPG">
          <a:extLst>
            <a:ext uri="{FF2B5EF4-FFF2-40B4-BE49-F238E27FC236}">
              <a16:creationId xmlns:a16="http://schemas.microsoft.com/office/drawing/2014/main" id="{00000000-0008-0000-0400-000003C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176" y="99173"/>
          <a:ext cx="683559" cy="829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Kasubid%20Penatausahaan%20barang/18.%20Rekon%20Tahunan%202020/-%20Rekap%20Th%202020_Audited/1.%20Rekap%20Aset%20Tetap%20Th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Form%20Akumulasi%20Penyusutan%20JALAN%20DAN%20IRIGAS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(Aset) Kabupaten"/>
      <sheetName val="Total (Aset)"/>
      <sheetName val="Chek"/>
      <sheetName val="Sheet1"/>
      <sheetName val="Kertas Kerja"/>
      <sheetName val="Rekap"/>
      <sheetName val="Badan"/>
      <sheetName val="Dinas"/>
      <sheetName val="Bagian"/>
      <sheetName val="Kecamatan"/>
      <sheetName val="Kec Lmj dan Kelurahan"/>
    </sheetNames>
    <sheetDataSet>
      <sheetData sheetId="0"/>
      <sheetData sheetId="1">
        <row r="36">
          <cell r="K36">
            <v>4225360</v>
          </cell>
        </row>
      </sheetData>
      <sheetData sheetId="2"/>
      <sheetData sheetId="3"/>
      <sheetData sheetId="4"/>
      <sheetData sheetId="5"/>
      <sheetData sheetId="6">
        <row r="2">
          <cell r="A2" t="str">
            <v>Tahun Anggaran  :  2020</v>
          </cell>
        </row>
        <row r="3">
          <cell r="A3" t="str">
            <v>Periode  :  Tahun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B_D_Rehab ok"/>
      <sheetName val="Masa_Manfaat"/>
      <sheetName val="Manfaat_Tambah"/>
      <sheetName val="KIB_D_Rehab ok (2)"/>
    </sheetNames>
    <sheetDataSet>
      <sheetData sheetId="0">
        <row r="3802">
          <cell r="BW3802">
            <v>7502636213.2975168</v>
          </cell>
        </row>
        <row r="3952">
          <cell r="BW3952">
            <v>0</v>
          </cell>
        </row>
        <row r="3954">
          <cell r="BT3954">
            <v>582329689.3456192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63"/>
  <sheetViews>
    <sheetView tabSelected="1" view="pageBreakPreview" topLeftCell="A23" zoomScale="70" zoomScaleSheetLayoutView="70" workbookViewId="0">
      <selection activeCell="R45" sqref="R45"/>
    </sheetView>
  </sheetViews>
  <sheetFormatPr defaultColWidth="9.140625" defaultRowHeight="12.75" x14ac:dyDescent="0.2"/>
  <cols>
    <col min="1" max="1" width="6.7109375" style="1" customWidth="1"/>
    <col min="2" max="2" width="9.28515625" style="1" customWidth="1"/>
    <col min="3" max="3" width="44" style="1" customWidth="1"/>
    <col min="4" max="4" width="11.140625" style="1" customWidth="1"/>
    <col min="5" max="5" width="10.85546875" style="1" customWidth="1"/>
    <col min="6" max="6" width="19.7109375" style="1" customWidth="1"/>
    <col min="7" max="7" width="9.140625" style="1" customWidth="1"/>
    <col min="8" max="8" width="14" style="1" customWidth="1"/>
    <col min="9" max="9" width="10.5703125" style="1" customWidth="1"/>
    <col min="10" max="10" width="18.42578125" style="1" customWidth="1"/>
    <col min="11" max="11" width="8.42578125" style="1" customWidth="1"/>
    <col min="12" max="12" width="11.42578125" style="1" customWidth="1"/>
    <col min="13" max="13" width="19.140625" style="1" customWidth="1"/>
    <col min="14" max="14" width="19.5703125" style="1" bestFit="1" customWidth="1"/>
    <col min="15" max="15" width="20.85546875" style="2" customWidth="1"/>
    <col min="16" max="16" width="21.7109375" style="1" bestFit="1" customWidth="1"/>
    <col min="17" max="16384" width="9.140625" style="1"/>
  </cols>
  <sheetData>
    <row r="1" spans="1:17" ht="20.25" x14ac:dyDescent="0.3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7" ht="15" customHeight="1" x14ac:dyDescent="0.25">
      <c r="A2" s="102" t="s">
        <v>106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7" ht="15" customHeight="1" x14ac:dyDescent="0.25">
      <c r="A3" s="102" t="str">
        <f>[1]Badan!A3:M3</f>
        <v>Periode  :  Tahun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7" s="3" customFormat="1" ht="15" customHeight="1" x14ac:dyDescent="0.25">
      <c r="A4" s="102" t="s">
        <v>104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O4" s="4"/>
    </row>
    <row r="5" spans="1:17" s="3" customFormat="1" ht="15" customHeight="1" thickBot="1" x14ac:dyDescent="0.3">
      <c r="J5" s="5"/>
      <c r="M5" s="6"/>
      <c r="O5" s="4"/>
    </row>
    <row r="6" spans="1:17" ht="13.5" customHeight="1" thickTop="1" x14ac:dyDescent="0.2">
      <c r="A6" s="103" t="s">
        <v>1</v>
      </c>
      <c r="B6" s="103" t="s">
        <v>2</v>
      </c>
      <c r="C6" s="106" t="s">
        <v>3</v>
      </c>
      <c r="D6" s="109" t="s">
        <v>105</v>
      </c>
      <c r="E6" s="110"/>
      <c r="F6" s="111"/>
      <c r="G6" s="115" t="s">
        <v>4</v>
      </c>
      <c r="H6" s="116"/>
      <c r="I6" s="116"/>
      <c r="J6" s="117"/>
      <c r="K6" s="109" t="s">
        <v>109</v>
      </c>
      <c r="L6" s="110"/>
      <c r="M6" s="111"/>
    </row>
    <row r="7" spans="1:17" ht="12.75" customHeight="1" x14ac:dyDescent="0.2">
      <c r="A7" s="104"/>
      <c r="B7" s="104"/>
      <c r="C7" s="107"/>
      <c r="D7" s="112"/>
      <c r="E7" s="113"/>
      <c r="F7" s="114"/>
      <c r="G7" s="96" t="s">
        <v>5</v>
      </c>
      <c r="H7" s="97"/>
      <c r="I7" s="96" t="s">
        <v>6</v>
      </c>
      <c r="J7" s="97"/>
      <c r="K7" s="112"/>
      <c r="L7" s="113"/>
      <c r="M7" s="114"/>
    </row>
    <row r="8" spans="1:17" ht="21" customHeight="1" x14ac:dyDescent="0.2">
      <c r="A8" s="105"/>
      <c r="B8" s="105"/>
      <c r="C8" s="108"/>
      <c r="D8" s="54" t="s">
        <v>7</v>
      </c>
      <c r="E8" s="54" t="s">
        <v>8</v>
      </c>
      <c r="F8" s="54" t="s">
        <v>9</v>
      </c>
      <c r="G8" s="54" t="s">
        <v>7</v>
      </c>
      <c r="H8" s="54" t="s">
        <v>9</v>
      </c>
      <c r="I8" s="54" t="s">
        <v>7</v>
      </c>
      <c r="J8" s="54" t="s">
        <v>9</v>
      </c>
      <c r="K8" s="54" t="s">
        <v>7</v>
      </c>
      <c r="L8" s="54" t="s">
        <v>8</v>
      </c>
      <c r="M8" s="54" t="s">
        <v>9</v>
      </c>
    </row>
    <row r="9" spans="1:17" ht="13.5" customHeight="1" x14ac:dyDescent="0.2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</row>
    <row r="10" spans="1:17" ht="15.75" customHeight="1" x14ac:dyDescent="0.3">
      <c r="A10" s="8">
        <v>1</v>
      </c>
      <c r="B10" s="9" t="s">
        <v>94</v>
      </c>
      <c r="C10" s="10" t="s">
        <v>10</v>
      </c>
      <c r="D10" s="13">
        <f t="shared" ref="D10" si="0">SUM(D11)</f>
        <v>5</v>
      </c>
      <c r="E10" s="11" t="s">
        <v>11</v>
      </c>
      <c r="F10" s="12">
        <f>SUM(F11)</f>
        <v>9433545083</v>
      </c>
      <c r="G10" s="13">
        <f t="shared" ref="G10:I12" si="1">SUM(G11)</f>
        <v>0</v>
      </c>
      <c r="H10" s="12">
        <f>SUM(H11)</f>
        <v>0</v>
      </c>
      <c r="I10" s="13">
        <f t="shared" si="1"/>
        <v>0</v>
      </c>
      <c r="J10" s="12">
        <f>SUM(J11)</f>
        <v>0</v>
      </c>
      <c r="K10" s="13">
        <f t="shared" ref="K10" si="2">SUM(K11)</f>
        <v>5</v>
      </c>
      <c r="L10" s="11" t="s">
        <v>11</v>
      </c>
      <c r="M10" s="12">
        <f>SUM(M11)</f>
        <v>9433545083</v>
      </c>
      <c r="N10" s="5"/>
      <c r="O10" s="5"/>
      <c r="P10" s="5"/>
      <c r="Q10" s="14"/>
    </row>
    <row r="11" spans="1:17" ht="15.75" customHeight="1" x14ac:dyDescent="0.3">
      <c r="A11" s="15">
        <v>2</v>
      </c>
      <c r="B11" s="16" t="s">
        <v>58</v>
      </c>
      <c r="C11" s="17" t="s">
        <v>22</v>
      </c>
      <c r="D11" s="18">
        <v>5</v>
      </c>
      <c r="E11" s="19" t="s">
        <v>11</v>
      </c>
      <c r="F11" s="56">
        <v>9433545083</v>
      </c>
      <c r="G11" s="18">
        <v>0</v>
      </c>
      <c r="H11" s="18">
        <v>0</v>
      </c>
      <c r="I11" s="18">
        <v>0</v>
      </c>
      <c r="J11" s="18">
        <v>0</v>
      </c>
      <c r="K11" s="20">
        <f>D11-G11+I11</f>
        <v>5</v>
      </c>
      <c r="L11" s="19" t="s">
        <v>11</v>
      </c>
      <c r="M11" s="21">
        <f>F11-H11+J11</f>
        <v>9433545083</v>
      </c>
      <c r="N11" s="5"/>
      <c r="O11" s="5"/>
      <c r="P11" s="5"/>
      <c r="Q11" s="14"/>
    </row>
    <row r="12" spans="1:17" ht="15.75" customHeight="1" x14ac:dyDescent="0.3">
      <c r="A12" s="8">
        <v>3</v>
      </c>
      <c r="B12" s="9" t="s">
        <v>99</v>
      </c>
      <c r="C12" s="10" t="s">
        <v>12</v>
      </c>
      <c r="D12" s="13">
        <f>SUM(D13:D31)</f>
        <v>1199</v>
      </c>
      <c r="E12" s="11" t="s">
        <v>13</v>
      </c>
      <c r="F12" s="12">
        <f>SUM(F13:F31)</f>
        <v>25431178800.630001</v>
      </c>
      <c r="G12" s="13">
        <f t="shared" si="1"/>
        <v>0</v>
      </c>
      <c r="H12" s="12">
        <f>SUM(H13)</f>
        <v>0</v>
      </c>
      <c r="I12" s="13">
        <f>SUM(I13:I31)</f>
        <v>1</v>
      </c>
      <c r="J12" s="12">
        <f>SUM(J13:J31)</f>
        <v>2200000</v>
      </c>
      <c r="K12" s="13">
        <f>SUM(K13:K31)</f>
        <v>1200</v>
      </c>
      <c r="L12" s="11" t="s">
        <v>13</v>
      </c>
      <c r="M12" s="12">
        <f>SUM(M13:M31)</f>
        <v>25433378800.630001</v>
      </c>
      <c r="N12" s="5"/>
      <c r="O12" s="5"/>
      <c r="P12" s="5"/>
      <c r="Q12" s="14"/>
    </row>
    <row r="13" spans="1:17" ht="15.75" customHeight="1" x14ac:dyDescent="0.3">
      <c r="A13" s="15">
        <v>4</v>
      </c>
      <c r="B13" s="16" t="s">
        <v>59</v>
      </c>
      <c r="C13" s="17" t="s">
        <v>23</v>
      </c>
      <c r="D13" s="18">
        <v>6</v>
      </c>
      <c r="E13" s="19" t="s">
        <v>13</v>
      </c>
      <c r="F13" s="56">
        <v>287720000</v>
      </c>
      <c r="G13" s="18">
        <v>0</v>
      </c>
      <c r="H13" s="18">
        <v>0</v>
      </c>
      <c r="I13" s="18"/>
      <c r="J13" s="18"/>
      <c r="K13" s="20">
        <f t="shared" ref="K13:K31" si="3">D13-G13+I13</f>
        <v>6</v>
      </c>
      <c r="L13" s="19" t="s">
        <v>13</v>
      </c>
      <c r="M13" s="21">
        <f t="shared" ref="M13:M31" si="4">F13-H13+J13</f>
        <v>287720000</v>
      </c>
      <c r="N13" s="5"/>
      <c r="O13" s="5"/>
      <c r="P13" s="5"/>
      <c r="Q13" s="14"/>
    </row>
    <row r="14" spans="1:17" s="28" customFormat="1" ht="15.75" customHeight="1" x14ac:dyDescent="0.3">
      <c r="A14" s="22">
        <v>5</v>
      </c>
      <c r="B14" s="23" t="s">
        <v>60</v>
      </c>
      <c r="C14" s="24" t="s">
        <v>24</v>
      </c>
      <c r="D14" s="18">
        <v>69</v>
      </c>
      <c r="E14" s="25" t="s">
        <v>14</v>
      </c>
      <c r="F14" s="56">
        <v>7362322227</v>
      </c>
      <c r="G14" s="18">
        <v>0</v>
      </c>
      <c r="H14" s="18">
        <v>0</v>
      </c>
      <c r="I14" s="18"/>
      <c r="J14" s="56"/>
      <c r="K14" s="26">
        <f t="shared" si="3"/>
        <v>69</v>
      </c>
      <c r="L14" s="25" t="s">
        <v>14</v>
      </c>
      <c r="M14" s="27">
        <f t="shared" si="4"/>
        <v>7362322227</v>
      </c>
      <c r="N14" s="5"/>
      <c r="O14" s="5"/>
      <c r="P14" s="5"/>
      <c r="Q14" s="14"/>
    </row>
    <row r="15" spans="1:17" s="28" customFormat="1" ht="15.75" customHeight="1" x14ac:dyDescent="0.3">
      <c r="A15" s="22">
        <v>6</v>
      </c>
      <c r="B15" s="23" t="s">
        <v>61</v>
      </c>
      <c r="C15" s="24" t="s">
        <v>25</v>
      </c>
      <c r="D15" s="18">
        <v>61</v>
      </c>
      <c r="E15" s="25" t="s">
        <v>14</v>
      </c>
      <c r="F15" s="56">
        <v>4676371000</v>
      </c>
      <c r="G15" s="18">
        <v>0</v>
      </c>
      <c r="H15" s="18">
        <v>0</v>
      </c>
      <c r="I15" s="18">
        <v>1</v>
      </c>
      <c r="J15" s="56">
        <v>2200000</v>
      </c>
      <c r="K15" s="26">
        <f t="shared" si="3"/>
        <v>62</v>
      </c>
      <c r="L15" s="25" t="s">
        <v>14</v>
      </c>
      <c r="M15" s="27">
        <f t="shared" si="4"/>
        <v>4678571000</v>
      </c>
      <c r="N15" s="5"/>
      <c r="O15" s="5"/>
      <c r="P15" s="5"/>
      <c r="Q15" s="14"/>
    </row>
    <row r="16" spans="1:17" s="28" customFormat="1" ht="15.75" customHeight="1" x14ac:dyDescent="0.3">
      <c r="A16" s="22">
        <v>7</v>
      </c>
      <c r="B16" s="23" t="s">
        <v>62</v>
      </c>
      <c r="C16" s="24" t="s">
        <v>26</v>
      </c>
      <c r="D16" s="18">
        <v>0</v>
      </c>
      <c r="E16" s="25" t="s">
        <v>13</v>
      </c>
      <c r="F16" s="56">
        <v>0</v>
      </c>
      <c r="G16" s="18">
        <v>0</v>
      </c>
      <c r="H16" s="18">
        <v>0</v>
      </c>
      <c r="I16" s="18"/>
      <c r="J16" s="18"/>
      <c r="K16" s="26">
        <f t="shared" si="3"/>
        <v>0</v>
      </c>
      <c r="L16" s="25" t="s">
        <v>13</v>
      </c>
      <c r="M16" s="27">
        <f t="shared" si="4"/>
        <v>0</v>
      </c>
      <c r="N16" s="5"/>
      <c r="O16" s="5"/>
      <c r="P16" s="5"/>
      <c r="Q16" s="14"/>
    </row>
    <row r="17" spans="1:17" s="28" customFormat="1" ht="15.75" customHeight="1" x14ac:dyDescent="0.3">
      <c r="A17" s="22">
        <v>8</v>
      </c>
      <c r="B17" s="23" t="s">
        <v>63</v>
      </c>
      <c r="C17" s="24" t="s">
        <v>27</v>
      </c>
      <c r="D17" s="18">
        <v>574</v>
      </c>
      <c r="E17" s="25" t="s">
        <v>14</v>
      </c>
      <c r="F17" s="56">
        <v>1685802565.8900001</v>
      </c>
      <c r="G17" s="18">
        <v>0</v>
      </c>
      <c r="H17" s="18">
        <v>0</v>
      </c>
      <c r="I17" s="18"/>
      <c r="J17" s="18"/>
      <c r="K17" s="26">
        <f t="shared" si="3"/>
        <v>574</v>
      </c>
      <c r="L17" s="25" t="s">
        <v>14</v>
      </c>
      <c r="M17" s="27">
        <f t="shared" si="4"/>
        <v>1685802565.8900001</v>
      </c>
      <c r="N17" s="5"/>
      <c r="O17" s="5"/>
      <c r="P17" s="5"/>
      <c r="Q17" s="14"/>
    </row>
    <row r="18" spans="1:17" s="28" customFormat="1" ht="15.75" customHeight="1" x14ac:dyDescent="0.3">
      <c r="A18" s="22">
        <v>9</v>
      </c>
      <c r="B18" s="23" t="s">
        <v>64</v>
      </c>
      <c r="C18" s="24" t="s">
        <v>28</v>
      </c>
      <c r="D18" s="18">
        <v>102</v>
      </c>
      <c r="E18" s="25" t="s">
        <v>14</v>
      </c>
      <c r="F18" s="56">
        <v>273695502.29000002</v>
      </c>
      <c r="G18" s="18">
        <v>0</v>
      </c>
      <c r="H18" s="18">
        <v>0</v>
      </c>
      <c r="I18" s="18"/>
      <c r="J18" s="18"/>
      <c r="K18" s="26">
        <f t="shared" si="3"/>
        <v>102</v>
      </c>
      <c r="L18" s="25" t="s">
        <v>14</v>
      </c>
      <c r="M18" s="27">
        <f t="shared" si="4"/>
        <v>273695502.29000002</v>
      </c>
      <c r="N18" s="5"/>
      <c r="O18" s="5"/>
      <c r="P18" s="5"/>
      <c r="Q18" s="14"/>
    </row>
    <row r="19" spans="1:17" s="28" customFormat="1" ht="15.75" customHeight="1" x14ac:dyDescent="0.3">
      <c r="A19" s="22">
        <v>10</v>
      </c>
      <c r="B19" s="23" t="s">
        <v>65</v>
      </c>
      <c r="C19" s="24" t="s">
        <v>29</v>
      </c>
      <c r="D19" s="18">
        <v>2</v>
      </c>
      <c r="E19" s="25" t="s">
        <v>14</v>
      </c>
      <c r="F19" s="56">
        <v>5000000</v>
      </c>
      <c r="G19" s="18">
        <v>0</v>
      </c>
      <c r="H19" s="18">
        <v>0</v>
      </c>
      <c r="I19" s="18"/>
      <c r="J19" s="18"/>
      <c r="K19" s="26">
        <f t="shared" si="3"/>
        <v>2</v>
      </c>
      <c r="L19" s="25" t="s">
        <v>14</v>
      </c>
      <c r="M19" s="27">
        <f t="shared" si="4"/>
        <v>5000000</v>
      </c>
      <c r="N19" s="5"/>
      <c r="O19" s="5"/>
      <c r="P19" s="5"/>
      <c r="Q19" s="14"/>
    </row>
    <row r="20" spans="1:17" s="28" customFormat="1" ht="15.75" customHeight="1" x14ac:dyDescent="0.3">
      <c r="A20" s="22">
        <v>11</v>
      </c>
      <c r="B20" s="23" t="s">
        <v>66</v>
      </c>
      <c r="C20" s="24" t="s">
        <v>30</v>
      </c>
      <c r="D20" s="18">
        <v>14</v>
      </c>
      <c r="E20" s="25" t="s">
        <v>14</v>
      </c>
      <c r="F20" s="56">
        <v>23402500</v>
      </c>
      <c r="G20" s="18">
        <v>0</v>
      </c>
      <c r="H20" s="18">
        <v>0</v>
      </c>
      <c r="I20" s="18"/>
      <c r="J20" s="18"/>
      <c r="K20" s="26">
        <f t="shared" si="3"/>
        <v>14</v>
      </c>
      <c r="L20" s="25" t="s">
        <v>14</v>
      </c>
      <c r="M20" s="27">
        <f t="shared" si="4"/>
        <v>23402500</v>
      </c>
      <c r="N20" s="5"/>
      <c r="O20" s="5"/>
      <c r="P20" s="5"/>
      <c r="Q20" s="14"/>
    </row>
    <row r="21" spans="1:17" s="28" customFormat="1" ht="15.75" customHeight="1" x14ac:dyDescent="0.3">
      <c r="A21" s="22">
        <v>12</v>
      </c>
      <c r="B21" s="23" t="s">
        <v>67</v>
      </c>
      <c r="C21" s="24" t="s">
        <v>31</v>
      </c>
      <c r="D21" s="18">
        <v>0</v>
      </c>
      <c r="E21" s="25" t="s">
        <v>14</v>
      </c>
      <c r="F21" s="18">
        <v>0</v>
      </c>
      <c r="G21" s="18">
        <v>0</v>
      </c>
      <c r="H21" s="18">
        <v>0</v>
      </c>
      <c r="I21" s="18"/>
      <c r="J21" s="18"/>
      <c r="K21" s="26">
        <f t="shared" si="3"/>
        <v>0</v>
      </c>
      <c r="L21" s="25" t="s">
        <v>14</v>
      </c>
      <c r="M21" s="27">
        <f t="shared" si="4"/>
        <v>0</v>
      </c>
      <c r="N21" s="5"/>
      <c r="O21" s="5"/>
      <c r="P21" s="5"/>
      <c r="Q21" s="14"/>
    </row>
    <row r="22" spans="1:17" s="28" customFormat="1" ht="15.75" customHeight="1" x14ac:dyDescent="0.3">
      <c r="A22" s="22">
        <v>13</v>
      </c>
      <c r="B22" s="23" t="s">
        <v>68</v>
      </c>
      <c r="C22" s="24" t="s">
        <v>32</v>
      </c>
      <c r="D22" s="18">
        <v>235</v>
      </c>
      <c r="E22" s="25" t="s">
        <v>14</v>
      </c>
      <c r="F22" s="56">
        <v>2979860153.4499998</v>
      </c>
      <c r="G22" s="18">
        <v>0</v>
      </c>
      <c r="H22" s="18">
        <v>0</v>
      </c>
      <c r="I22" s="18"/>
      <c r="J22" s="56"/>
      <c r="K22" s="26">
        <f t="shared" si="3"/>
        <v>235</v>
      </c>
      <c r="L22" s="25" t="s">
        <v>14</v>
      </c>
      <c r="M22" s="27">
        <f t="shared" si="4"/>
        <v>2979860153.4499998</v>
      </c>
      <c r="N22" s="5"/>
      <c r="O22" s="5"/>
      <c r="P22" s="5"/>
      <c r="Q22" s="14"/>
    </row>
    <row r="23" spans="1:17" s="28" customFormat="1" ht="15.75" customHeight="1" x14ac:dyDescent="0.3">
      <c r="A23" s="22">
        <v>14</v>
      </c>
      <c r="B23" s="23" t="s">
        <v>69</v>
      </c>
      <c r="C23" s="24" t="s">
        <v>33</v>
      </c>
      <c r="D23" s="18">
        <v>0</v>
      </c>
      <c r="E23" s="25" t="s">
        <v>14</v>
      </c>
      <c r="F23" s="56">
        <v>0</v>
      </c>
      <c r="G23" s="18">
        <v>0</v>
      </c>
      <c r="H23" s="18">
        <v>0</v>
      </c>
      <c r="I23" s="18"/>
      <c r="J23" s="18"/>
      <c r="K23" s="26">
        <f t="shared" si="3"/>
        <v>0</v>
      </c>
      <c r="L23" s="25" t="s">
        <v>14</v>
      </c>
      <c r="M23" s="27">
        <f t="shared" si="4"/>
        <v>0</v>
      </c>
      <c r="N23" s="5"/>
      <c r="O23" s="5"/>
      <c r="P23" s="5"/>
      <c r="Q23" s="14"/>
    </row>
    <row r="24" spans="1:17" s="28" customFormat="1" ht="15.75" customHeight="1" x14ac:dyDescent="0.3">
      <c r="A24" s="22">
        <v>15</v>
      </c>
      <c r="B24" s="23" t="s">
        <v>70</v>
      </c>
      <c r="C24" s="24" t="s">
        <v>34</v>
      </c>
      <c r="D24" s="18">
        <v>0</v>
      </c>
      <c r="E24" s="25" t="s">
        <v>14</v>
      </c>
      <c r="F24" s="56">
        <v>0</v>
      </c>
      <c r="G24" s="18">
        <v>0</v>
      </c>
      <c r="H24" s="18">
        <v>0</v>
      </c>
      <c r="I24" s="18"/>
      <c r="J24" s="18"/>
      <c r="K24" s="26">
        <f t="shared" si="3"/>
        <v>0</v>
      </c>
      <c r="L24" s="25" t="s">
        <v>14</v>
      </c>
      <c r="M24" s="27">
        <f t="shared" si="4"/>
        <v>0</v>
      </c>
      <c r="N24" s="5"/>
      <c r="O24" s="5"/>
      <c r="P24" s="5"/>
      <c r="Q24" s="14"/>
    </row>
    <row r="25" spans="1:17" s="28" customFormat="1" ht="15.75" customHeight="1" x14ac:dyDescent="0.3">
      <c r="A25" s="22">
        <v>16</v>
      </c>
      <c r="B25" s="23" t="s">
        <v>71</v>
      </c>
      <c r="C25" s="24" t="s">
        <v>35</v>
      </c>
      <c r="D25" s="18">
        <v>0</v>
      </c>
      <c r="E25" s="25" t="s">
        <v>14</v>
      </c>
      <c r="F25" s="56">
        <v>0</v>
      </c>
      <c r="G25" s="18">
        <v>0</v>
      </c>
      <c r="H25" s="18">
        <v>0</v>
      </c>
      <c r="I25" s="18"/>
      <c r="J25" s="18"/>
      <c r="K25" s="26">
        <f t="shared" si="3"/>
        <v>0</v>
      </c>
      <c r="L25" s="25" t="s">
        <v>14</v>
      </c>
      <c r="M25" s="27">
        <f t="shared" si="4"/>
        <v>0</v>
      </c>
      <c r="N25" s="5"/>
      <c r="O25" s="5"/>
      <c r="P25" s="5"/>
      <c r="Q25" s="14"/>
    </row>
    <row r="26" spans="1:17" s="28" customFormat="1" ht="15.75" customHeight="1" x14ac:dyDescent="0.3">
      <c r="A26" s="22">
        <v>17</v>
      </c>
      <c r="B26" s="23" t="s">
        <v>72</v>
      </c>
      <c r="C26" s="24" t="s">
        <v>36</v>
      </c>
      <c r="D26" s="18">
        <v>0</v>
      </c>
      <c r="E26" s="25" t="s">
        <v>14</v>
      </c>
      <c r="F26" s="56">
        <v>0</v>
      </c>
      <c r="G26" s="18">
        <v>0</v>
      </c>
      <c r="H26" s="18">
        <v>0</v>
      </c>
      <c r="I26" s="18"/>
      <c r="J26" s="18"/>
      <c r="K26" s="26">
        <f t="shared" si="3"/>
        <v>0</v>
      </c>
      <c r="L26" s="25" t="s">
        <v>14</v>
      </c>
      <c r="M26" s="27">
        <f t="shared" si="4"/>
        <v>0</v>
      </c>
      <c r="N26" s="5"/>
      <c r="O26" s="5"/>
      <c r="P26" s="5"/>
      <c r="Q26" s="14"/>
    </row>
    <row r="27" spans="1:17" s="28" customFormat="1" ht="15.75" customHeight="1" x14ac:dyDescent="0.3">
      <c r="A27" s="22">
        <v>18</v>
      </c>
      <c r="B27" s="23" t="s">
        <v>73</v>
      </c>
      <c r="C27" s="24" t="s">
        <v>37</v>
      </c>
      <c r="D27" s="18">
        <v>0</v>
      </c>
      <c r="E27" s="25" t="s">
        <v>14</v>
      </c>
      <c r="F27" s="56">
        <v>0</v>
      </c>
      <c r="G27" s="18">
        <v>0</v>
      </c>
      <c r="H27" s="18">
        <v>0</v>
      </c>
      <c r="I27" s="18"/>
      <c r="J27" s="18"/>
      <c r="K27" s="26">
        <f t="shared" si="3"/>
        <v>0</v>
      </c>
      <c r="L27" s="25" t="s">
        <v>14</v>
      </c>
      <c r="M27" s="27">
        <f t="shared" si="4"/>
        <v>0</v>
      </c>
      <c r="N27" s="5"/>
      <c r="O27" s="5"/>
      <c r="P27" s="5"/>
      <c r="Q27" s="14"/>
    </row>
    <row r="28" spans="1:17" s="28" customFormat="1" ht="15.75" customHeight="1" x14ac:dyDescent="0.3">
      <c r="A28" s="22">
        <v>19</v>
      </c>
      <c r="B28" s="23" t="s">
        <v>74</v>
      </c>
      <c r="C28" s="24" t="s">
        <v>38</v>
      </c>
      <c r="D28" s="18">
        <v>0</v>
      </c>
      <c r="E28" s="25" t="s">
        <v>14</v>
      </c>
      <c r="F28" s="56">
        <v>0</v>
      </c>
      <c r="G28" s="18">
        <v>0</v>
      </c>
      <c r="H28" s="18">
        <v>0</v>
      </c>
      <c r="I28" s="18"/>
      <c r="J28" s="18"/>
      <c r="K28" s="26">
        <f t="shared" si="3"/>
        <v>0</v>
      </c>
      <c r="L28" s="25" t="s">
        <v>14</v>
      </c>
      <c r="M28" s="27">
        <f t="shared" si="4"/>
        <v>0</v>
      </c>
      <c r="N28" s="5"/>
      <c r="O28" s="5"/>
      <c r="P28" s="5"/>
      <c r="Q28" s="14"/>
    </row>
    <row r="29" spans="1:17" s="28" customFormat="1" ht="15.75" customHeight="1" x14ac:dyDescent="0.3">
      <c r="A29" s="22">
        <v>20</v>
      </c>
      <c r="B29" s="23" t="s">
        <v>75</v>
      </c>
      <c r="C29" s="24" t="s">
        <v>39</v>
      </c>
      <c r="D29" s="18">
        <v>0</v>
      </c>
      <c r="E29" s="25" t="s">
        <v>14</v>
      </c>
      <c r="F29" s="56">
        <v>0</v>
      </c>
      <c r="G29" s="18">
        <v>0</v>
      </c>
      <c r="H29" s="18">
        <v>0</v>
      </c>
      <c r="I29" s="18"/>
      <c r="J29" s="18"/>
      <c r="K29" s="26">
        <f t="shared" si="3"/>
        <v>0</v>
      </c>
      <c r="L29" s="25" t="s">
        <v>14</v>
      </c>
      <c r="M29" s="27">
        <f t="shared" si="4"/>
        <v>0</v>
      </c>
      <c r="N29" s="5"/>
      <c r="O29" s="5"/>
      <c r="P29" s="5"/>
      <c r="Q29" s="14"/>
    </row>
    <row r="30" spans="1:17" s="28" customFormat="1" ht="15.75" customHeight="1" x14ac:dyDescent="0.3">
      <c r="A30" s="22">
        <v>21</v>
      </c>
      <c r="B30" s="23" t="s">
        <v>76</v>
      </c>
      <c r="C30" s="24" t="s">
        <v>40</v>
      </c>
      <c r="D30" s="18">
        <v>136</v>
      </c>
      <c r="E30" s="25" t="s">
        <v>14</v>
      </c>
      <c r="F30" s="56">
        <v>8137004852</v>
      </c>
      <c r="G30" s="18">
        <v>0</v>
      </c>
      <c r="H30" s="18">
        <v>0</v>
      </c>
      <c r="I30" s="18"/>
      <c r="J30" s="56"/>
      <c r="K30" s="26">
        <f t="shared" si="3"/>
        <v>136</v>
      </c>
      <c r="L30" s="25" t="s">
        <v>14</v>
      </c>
      <c r="M30" s="27">
        <f t="shared" si="4"/>
        <v>8137004852</v>
      </c>
      <c r="N30" s="5"/>
      <c r="O30" s="5"/>
      <c r="P30" s="5"/>
      <c r="Q30" s="14"/>
    </row>
    <row r="31" spans="1:17" s="28" customFormat="1" ht="15.75" customHeight="1" x14ac:dyDescent="0.3">
      <c r="A31" s="22">
        <v>22</v>
      </c>
      <c r="B31" s="23" t="s">
        <v>77</v>
      </c>
      <c r="C31" s="24" t="s">
        <v>41</v>
      </c>
      <c r="D31" s="18">
        <v>0</v>
      </c>
      <c r="E31" s="25" t="s">
        <v>14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26">
        <f t="shared" si="3"/>
        <v>0</v>
      </c>
      <c r="L31" s="25" t="s">
        <v>14</v>
      </c>
      <c r="M31" s="27">
        <f t="shared" si="4"/>
        <v>0</v>
      </c>
      <c r="N31" s="5"/>
      <c r="O31" s="5"/>
      <c r="P31" s="5"/>
      <c r="Q31" s="14"/>
    </row>
    <row r="32" spans="1:17" ht="15.75" customHeight="1" x14ac:dyDescent="0.3">
      <c r="A32" s="8">
        <v>23</v>
      </c>
      <c r="B32" s="9" t="s">
        <v>98</v>
      </c>
      <c r="C32" s="10" t="s">
        <v>15</v>
      </c>
      <c r="D32" s="13">
        <f>SUM(D33:D36)</f>
        <v>59</v>
      </c>
      <c r="E32" s="11" t="s">
        <v>14</v>
      </c>
      <c r="F32" s="12">
        <f>SUM(F33:F36)</f>
        <v>7890520566.2799997</v>
      </c>
      <c r="G32" s="13">
        <f t="shared" ref="G32:I32" si="5">SUM(G33)</f>
        <v>0</v>
      </c>
      <c r="H32" s="12">
        <f>SUM(H33)</f>
        <v>0</v>
      </c>
      <c r="I32" s="13">
        <f t="shared" si="5"/>
        <v>0</v>
      </c>
      <c r="J32" s="12">
        <f>SUM(J33)</f>
        <v>0</v>
      </c>
      <c r="K32" s="13">
        <f>SUM(K33:K36)</f>
        <v>59</v>
      </c>
      <c r="L32" s="11" t="s">
        <v>14</v>
      </c>
      <c r="M32" s="12">
        <f>SUM(M33:M36)</f>
        <v>7890520566.2799997</v>
      </c>
      <c r="N32" s="5"/>
      <c r="O32" s="5"/>
      <c r="P32" s="5"/>
      <c r="Q32" s="14"/>
    </row>
    <row r="33" spans="1:17" s="28" customFormat="1" ht="15.75" customHeight="1" x14ac:dyDescent="0.3">
      <c r="A33" s="22">
        <v>24</v>
      </c>
      <c r="B33" s="23" t="s">
        <v>78</v>
      </c>
      <c r="C33" s="24" t="s">
        <v>42</v>
      </c>
      <c r="D33" s="18">
        <v>37</v>
      </c>
      <c r="E33" s="25" t="s">
        <v>14</v>
      </c>
      <c r="F33" s="56">
        <v>6118491899</v>
      </c>
      <c r="G33" s="18">
        <v>0</v>
      </c>
      <c r="H33" s="18">
        <v>0</v>
      </c>
      <c r="I33" s="18">
        <v>0</v>
      </c>
      <c r="J33" s="56">
        <v>0</v>
      </c>
      <c r="K33" s="26">
        <f>D33-G33+I33</f>
        <v>37</v>
      </c>
      <c r="L33" s="25" t="s">
        <v>14</v>
      </c>
      <c r="M33" s="27">
        <f>F33-H33+J33</f>
        <v>6118491899</v>
      </c>
      <c r="N33" s="5"/>
      <c r="O33" s="5"/>
      <c r="P33" s="5"/>
      <c r="Q33" s="14"/>
    </row>
    <row r="34" spans="1:17" s="28" customFormat="1" ht="15.75" customHeight="1" x14ac:dyDescent="0.3">
      <c r="A34" s="22">
        <v>25</v>
      </c>
      <c r="B34" s="23" t="s">
        <v>79</v>
      </c>
      <c r="C34" s="24" t="s">
        <v>43</v>
      </c>
      <c r="D34" s="18">
        <v>0</v>
      </c>
      <c r="E34" s="25" t="s">
        <v>14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26">
        <f>D34-G34+I34</f>
        <v>0</v>
      </c>
      <c r="L34" s="25" t="s">
        <v>14</v>
      </c>
      <c r="M34" s="27">
        <f>F34-H34+J34</f>
        <v>0</v>
      </c>
      <c r="N34" s="5"/>
      <c r="O34" s="5"/>
      <c r="P34" s="5"/>
      <c r="Q34" s="14"/>
    </row>
    <row r="35" spans="1:17" s="28" customFormat="1" ht="15.75" customHeight="1" x14ac:dyDescent="0.3">
      <c r="A35" s="22">
        <v>26</v>
      </c>
      <c r="B35" s="23" t="s">
        <v>80</v>
      </c>
      <c r="C35" s="24" t="s">
        <v>44</v>
      </c>
      <c r="D35" s="18">
        <v>21</v>
      </c>
      <c r="E35" s="25" t="s">
        <v>14</v>
      </c>
      <c r="F35" s="56">
        <v>1577161667.28</v>
      </c>
      <c r="G35" s="18">
        <v>0</v>
      </c>
      <c r="H35" s="18">
        <v>0</v>
      </c>
      <c r="I35" s="18">
        <v>0</v>
      </c>
      <c r="J35" s="18">
        <v>0</v>
      </c>
      <c r="K35" s="26">
        <f>D35-G35+I35</f>
        <v>21</v>
      </c>
      <c r="L35" s="25" t="s">
        <v>14</v>
      </c>
      <c r="M35" s="27">
        <f>F35-H35+J35</f>
        <v>1577161667.28</v>
      </c>
      <c r="N35" s="5"/>
      <c r="O35" s="5"/>
      <c r="P35" s="5"/>
      <c r="Q35" s="14"/>
    </row>
    <row r="36" spans="1:17" s="28" customFormat="1" ht="15.75" customHeight="1" x14ac:dyDescent="0.3">
      <c r="A36" s="22">
        <v>27</v>
      </c>
      <c r="B36" s="23" t="s">
        <v>81</v>
      </c>
      <c r="C36" s="24" t="s">
        <v>45</v>
      </c>
      <c r="D36" s="18">
        <v>1</v>
      </c>
      <c r="E36" s="25" t="s">
        <v>14</v>
      </c>
      <c r="F36" s="56">
        <v>194867000</v>
      </c>
      <c r="G36" s="18">
        <v>0</v>
      </c>
      <c r="H36" s="18">
        <v>0</v>
      </c>
      <c r="I36" s="18">
        <v>0</v>
      </c>
      <c r="J36" s="18">
        <v>0</v>
      </c>
      <c r="K36" s="26">
        <f>D36-G36+I36</f>
        <v>1</v>
      </c>
      <c r="L36" s="25" t="s">
        <v>14</v>
      </c>
      <c r="M36" s="27">
        <f>F36-H36+J36</f>
        <v>194867000</v>
      </c>
      <c r="N36" s="95"/>
      <c r="O36" s="5"/>
      <c r="P36" s="5"/>
      <c r="Q36" s="14"/>
    </row>
    <row r="37" spans="1:17" ht="15.75" customHeight="1" x14ac:dyDescent="0.3">
      <c r="A37" s="8">
        <v>28</v>
      </c>
      <c r="B37" s="9" t="s">
        <v>97</v>
      </c>
      <c r="C37" s="10" t="s">
        <v>16</v>
      </c>
      <c r="D37" s="13">
        <f t="shared" ref="D37" si="6">SUM(D38:D41)</f>
        <v>3791</v>
      </c>
      <c r="E37" s="11" t="s">
        <v>14</v>
      </c>
      <c r="F37" s="12">
        <f>SUM(F38:F41)</f>
        <v>44294471168.400002</v>
      </c>
      <c r="G37" s="13">
        <f t="shared" ref="G37" si="7">SUM(G38)</f>
        <v>0</v>
      </c>
      <c r="H37" s="12">
        <f>SUM(H38)</f>
        <v>0</v>
      </c>
      <c r="I37" s="13">
        <f>SUM(I38:I41)</f>
        <v>150</v>
      </c>
      <c r="J37" s="12">
        <f>SUM(J38:J41)</f>
        <v>2272444393.5</v>
      </c>
      <c r="K37" s="13">
        <f t="shared" ref="K37" si="8">SUM(K38:K41)</f>
        <v>3941</v>
      </c>
      <c r="L37" s="11" t="s">
        <v>14</v>
      </c>
      <c r="M37" s="12">
        <f>SUM(M38:M41)</f>
        <v>46566915561.900002</v>
      </c>
      <c r="N37" s="5"/>
      <c r="O37" s="5"/>
      <c r="P37" s="5"/>
      <c r="Q37" s="14"/>
    </row>
    <row r="38" spans="1:17" s="28" customFormat="1" ht="15.75" customHeight="1" x14ac:dyDescent="0.3">
      <c r="A38" s="22">
        <v>29</v>
      </c>
      <c r="B38" s="23" t="s">
        <v>82</v>
      </c>
      <c r="C38" s="24" t="s">
        <v>46</v>
      </c>
      <c r="D38" s="18">
        <v>3</v>
      </c>
      <c r="E38" s="25" t="s">
        <v>14</v>
      </c>
      <c r="F38" s="56">
        <v>100143200</v>
      </c>
      <c r="G38" s="18">
        <v>0</v>
      </c>
      <c r="H38" s="18">
        <v>0</v>
      </c>
      <c r="I38" s="18">
        <v>0</v>
      </c>
      <c r="J38" s="56">
        <v>0</v>
      </c>
      <c r="K38" s="26">
        <f>D38-G38+I38</f>
        <v>3</v>
      </c>
      <c r="L38" s="25" t="s">
        <v>14</v>
      </c>
      <c r="M38" s="27">
        <f>F38-H38+J38</f>
        <v>100143200</v>
      </c>
      <c r="N38" s="14"/>
      <c r="O38" s="5"/>
      <c r="P38" s="5"/>
      <c r="Q38" s="14"/>
    </row>
    <row r="39" spans="1:17" s="28" customFormat="1" ht="15.75" customHeight="1" x14ac:dyDescent="0.3">
      <c r="A39" s="22">
        <v>30</v>
      </c>
      <c r="B39" s="23" t="s">
        <v>83</v>
      </c>
      <c r="C39" s="24" t="s">
        <v>47</v>
      </c>
      <c r="D39" s="18">
        <v>0</v>
      </c>
      <c r="E39" s="25" t="s">
        <v>14</v>
      </c>
      <c r="F39" s="56">
        <v>0</v>
      </c>
      <c r="G39" s="18">
        <v>0</v>
      </c>
      <c r="H39" s="18">
        <v>0</v>
      </c>
      <c r="I39" s="18">
        <v>0</v>
      </c>
      <c r="J39" s="56">
        <v>0</v>
      </c>
      <c r="K39" s="26">
        <f>D39-G39+I39</f>
        <v>0</v>
      </c>
      <c r="L39" s="25" t="s">
        <v>14</v>
      </c>
      <c r="M39" s="27">
        <f>F39-H39+J39</f>
        <v>0</v>
      </c>
      <c r="N39" s="5"/>
      <c r="O39" s="5"/>
      <c r="P39" s="5"/>
      <c r="Q39" s="14"/>
    </row>
    <row r="40" spans="1:17" s="28" customFormat="1" ht="15.75" customHeight="1" x14ac:dyDescent="0.3">
      <c r="A40" s="22">
        <v>31</v>
      </c>
      <c r="B40" s="23" t="s">
        <v>84</v>
      </c>
      <c r="C40" s="24" t="s">
        <v>48</v>
      </c>
      <c r="D40" s="18">
        <v>102</v>
      </c>
      <c r="E40" s="25" t="s">
        <v>14</v>
      </c>
      <c r="F40" s="56">
        <v>2828678150</v>
      </c>
      <c r="G40" s="18">
        <v>0</v>
      </c>
      <c r="H40" s="18">
        <v>0</v>
      </c>
      <c r="I40" s="18">
        <v>0</v>
      </c>
      <c r="J40" s="56">
        <v>0</v>
      </c>
      <c r="K40" s="26">
        <f>D40-G40+I40</f>
        <v>102</v>
      </c>
      <c r="L40" s="25" t="s">
        <v>14</v>
      </c>
      <c r="M40" s="27">
        <f>F40-H40+J40</f>
        <v>2828678150</v>
      </c>
      <c r="N40" s="5"/>
      <c r="O40" s="5"/>
      <c r="P40" s="5"/>
      <c r="Q40" s="14"/>
    </row>
    <row r="41" spans="1:17" s="28" customFormat="1" ht="15.75" customHeight="1" x14ac:dyDescent="0.3">
      <c r="A41" s="22">
        <v>32</v>
      </c>
      <c r="B41" s="23" t="s">
        <v>85</v>
      </c>
      <c r="C41" s="24" t="s">
        <v>49</v>
      </c>
      <c r="D41" s="18">
        <v>3686</v>
      </c>
      <c r="E41" s="25" t="s">
        <v>14</v>
      </c>
      <c r="F41" s="56">
        <v>41365649818.400002</v>
      </c>
      <c r="G41" s="18">
        <v>0</v>
      </c>
      <c r="H41" s="18">
        <v>0</v>
      </c>
      <c r="I41" s="18">
        <v>150</v>
      </c>
      <c r="J41" s="14">
        <v>2272444393.5</v>
      </c>
      <c r="K41" s="26">
        <f>D41-G41+I41</f>
        <v>3836</v>
      </c>
      <c r="L41" s="25" t="s">
        <v>14</v>
      </c>
      <c r="M41" s="27">
        <f>F41-H41+J41</f>
        <v>43638094211.900002</v>
      </c>
      <c r="N41" s="5"/>
      <c r="O41" s="5"/>
      <c r="P41" s="5"/>
      <c r="Q41" s="14"/>
    </row>
    <row r="42" spans="1:17" ht="15.75" customHeight="1" x14ac:dyDescent="0.3">
      <c r="A42" s="8">
        <v>33</v>
      </c>
      <c r="B42" s="9" t="s">
        <v>96</v>
      </c>
      <c r="C42" s="10" t="s">
        <v>17</v>
      </c>
      <c r="D42" s="13">
        <f>SUM(D43:D49)</f>
        <v>0</v>
      </c>
      <c r="E42" s="11" t="s">
        <v>13</v>
      </c>
      <c r="F42" s="12">
        <f>SUM(F43:F49)</f>
        <v>0</v>
      </c>
      <c r="G42" s="13">
        <f t="shared" ref="G42:I42" si="9">SUM(G43)</f>
        <v>0</v>
      </c>
      <c r="H42" s="12">
        <f>SUM(H43)</f>
        <v>0</v>
      </c>
      <c r="I42" s="13">
        <f t="shared" si="9"/>
        <v>0</v>
      </c>
      <c r="J42" s="12">
        <f>SUM(J43)</f>
        <v>0</v>
      </c>
      <c r="K42" s="13">
        <f>SUM(K43:K49)</f>
        <v>0</v>
      </c>
      <c r="L42" s="11" t="s">
        <v>13</v>
      </c>
      <c r="M42" s="12">
        <f>SUM(M43:M49)</f>
        <v>0</v>
      </c>
      <c r="N42" s="5"/>
      <c r="O42" s="5"/>
      <c r="P42" s="5"/>
      <c r="Q42" s="14"/>
    </row>
    <row r="43" spans="1:17" s="28" customFormat="1" ht="15.75" customHeight="1" x14ac:dyDescent="0.3">
      <c r="A43" s="22">
        <v>34</v>
      </c>
      <c r="B43" s="23" t="s">
        <v>86</v>
      </c>
      <c r="C43" s="24" t="s">
        <v>50</v>
      </c>
      <c r="D43" s="18">
        <v>0</v>
      </c>
      <c r="E43" s="25" t="s">
        <v>13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26">
        <f>D43-G43+I43</f>
        <v>0</v>
      </c>
      <c r="L43" s="25" t="s">
        <v>13</v>
      </c>
      <c r="M43" s="27">
        <f>F43-H43+J43</f>
        <v>0</v>
      </c>
      <c r="N43" s="5"/>
      <c r="O43" s="5"/>
      <c r="P43" s="5"/>
      <c r="Q43" s="14"/>
    </row>
    <row r="44" spans="1:17" s="28" customFormat="1" ht="15.75" customHeight="1" x14ac:dyDescent="0.3">
      <c r="A44" s="22">
        <v>35</v>
      </c>
      <c r="B44" s="23" t="s">
        <v>87</v>
      </c>
      <c r="C44" s="24" t="s">
        <v>51</v>
      </c>
      <c r="D44" s="18">
        <v>0</v>
      </c>
      <c r="E44" s="25" t="s">
        <v>13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26">
        <f>D44-G44+I44</f>
        <v>0</v>
      </c>
      <c r="L44" s="25" t="s">
        <v>13</v>
      </c>
      <c r="M44" s="27">
        <f>F44-H44+J44</f>
        <v>0</v>
      </c>
      <c r="N44" s="5"/>
      <c r="O44" s="5"/>
      <c r="P44" s="5"/>
      <c r="Q44" s="14"/>
    </row>
    <row r="45" spans="1:17" s="28" customFormat="1" ht="15.75" customHeight="1" x14ac:dyDescent="0.3">
      <c r="A45" s="22">
        <v>36</v>
      </c>
      <c r="B45" s="23" t="s">
        <v>88</v>
      </c>
      <c r="C45" s="24" t="s">
        <v>52</v>
      </c>
      <c r="D45" s="18">
        <v>0</v>
      </c>
      <c r="E45" s="25" t="s">
        <v>18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26">
        <f>D45-G45+I45</f>
        <v>0</v>
      </c>
      <c r="L45" s="25" t="s">
        <v>18</v>
      </c>
      <c r="M45" s="27">
        <f>F45-H45+J45</f>
        <v>0</v>
      </c>
      <c r="N45" s="5"/>
      <c r="O45" s="5"/>
      <c r="P45" s="5"/>
      <c r="Q45" s="14"/>
    </row>
    <row r="46" spans="1:17" s="28" customFormat="1" ht="15.75" customHeight="1" x14ac:dyDescent="0.3">
      <c r="A46" s="22">
        <v>37</v>
      </c>
      <c r="B46" s="23" t="s">
        <v>89</v>
      </c>
      <c r="C46" s="24" t="s">
        <v>53</v>
      </c>
      <c r="D46" s="18">
        <v>0</v>
      </c>
      <c r="E46" s="25" t="s">
        <v>14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26"/>
      <c r="L46" s="25" t="s">
        <v>14</v>
      </c>
      <c r="M46" s="27"/>
      <c r="N46" s="5"/>
      <c r="O46" s="5"/>
      <c r="P46" s="5"/>
      <c r="Q46" s="14"/>
    </row>
    <row r="47" spans="1:17" s="28" customFormat="1" ht="15.75" customHeight="1" x14ac:dyDescent="0.3">
      <c r="A47" s="22">
        <v>38</v>
      </c>
      <c r="B47" s="23" t="s">
        <v>90</v>
      </c>
      <c r="C47" s="24" t="s">
        <v>54</v>
      </c>
      <c r="D47" s="18">
        <v>0</v>
      </c>
      <c r="E47" s="25" t="s">
        <v>14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26"/>
      <c r="L47" s="25" t="s">
        <v>14</v>
      </c>
      <c r="M47" s="27"/>
      <c r="N47" s="5"/>
      <c r="O47" s="5"/>
      <c r="P47" s="5"/>
      <c r="Q47" s="14"/>
    </row>
    <row r="48" spans="1:17" s="28" customFormat="1" ht="15.75" customHeight="1" x14ac:dyDescent="0.3">
      <c r="A48" s="22">
        <v>39</v>
      </c>
      <c r="B48" s="23" t="s">
        <v>91</v>
      </c>
      <c r="C48" s="24" t="s">
        <v>55</v>
      </c>
      <c r="D48" s="18">
        <v>0</v>
      </c>
      <c r="E48" s="25" t="s">
        <v>14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26"/>
      <c r="L48" s="25" t="s">
        <v>14</v>
      </c>
      <c r="M48" s="27"/>
      <c r="N48" s="5"/>
      <c r="O48" s="5"/>
      <c r="P48" s="5"/>
      <c r="Q48" s="14"/>
    </row>
    <row r="49" spans="1:17" s="28" customFormat="1" ht="15.75" customHeight="1" x14ac:dyDescent="0.3">
      <c r="A49" s="22">
        <v>40</v>
      </c>
      <c r="B49" s="23" t="s">
        <v>92</v>
      </c>
      <c r="C49" s="24" t="s">
        <v>56</v>
      </c>
      <c r="D49" s="18">
        <v>0</v>
      </c>
      <c r="E49" s="25" t="s">
        <v>14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5" t="s">
        <v>14</v>
      </c>
      <c r="M49" s="27"/>
      <c r="N49" s="5"/>
      <c r="O49" s="5"/>
      <c r="P49" s="5"/>
      <c r="Q49" s="14"/>
    </row>
    <row r="50" spans="1:17" ht="15.75" customHeight="1" x14ac:dyDescent="0.3">
      <c r="A50" s="8">
        <v>41</v>
      </c>
      <c r="B50" s="9" t="s">
        <v>95</v>
      </c>
      <c r="C50" s="10" t="s">
        <v>19</v>
      </c>
      <c r="D50" s="13">
        <f t="shared" ref="D50:F50" si="10">D51</f>
        <v>0</v>
      </c>
      <c r="E50" s="11" t="s">
        <v>14</v>
      </c>
      <c r="F50" s="12">
        <f t="shared" si="10"/>
        <v>0</v>
      </c>
      <c r="G50" s="13">
        <f t="shared" ref="G50:I50" si="11">SUM(G51)</f>
        <v>0</v>
      </c>
      <c r="H50" s="12">
        <f>SUM(H51)</f>
        <v>0</v>
      </c>
      <c r="I50" s="13">
        <f t="shared" si="11"/>
        <v>0</v>
      </c>
      <c r="J50" s="12">
        <f>SUM(J51)</f>
        <v>0</v>
      </c>
      <c r="K50" s="13">
        <f t="shared" ref="K50:M50" si="12">K51</f>
        <v>0</v>
      </c>
      <c r="L50" s="11" t="s">
        <v>14</v>
      </c>
      <c r="M50" s="12">
        <f t="shared" si="12"/>
        <v>0</v>
      </c>
      <c r="N50" s="5"/>
      <c r="O50" s="5"/>
      <c r="P50" s="5"/>
      <c r="Q50" s="14"/>
    </row>
    <row r="51" spans="1:17" ht="15.75" customHeight="1" x14ac:dyDescent="0.3">
      <c r="A51" s="29">
        <v>42</v>
      </c>
      <c r="B51" s="29" t="s">
        <v>93</v>
      </c>
      <c r="C51" s="17" t="s">
        <v>57</v>
      </c>
      <c r="D51" s="18">
        <v>0</v>
      </c>
      <c r="E51" s="19" t="s">
        <v>14</v>
      </c>
      <c r="F51" s="18"/>
      <c r="G51" s="18">
        <v>0</v>
      </c>
      <c r="H51" s="18"/>
      <c r="I51" s="18"/>
      <c r="J51" s="56"/>
      <c r="K51" s="20">
        <f>D51-G51+I51</f>
        <v>0</v>
      </c>
      <c r="L51" s="19" t="s">
        <v>14</v>
      </c>
      <c r="M51" s="21">
        <f>F51-H51+J51</f>
        <v>0</v>
      </c>
      <c r="N51" s="5"/>
      <c r="O51" s="5"/>
      <c r="P51" s="5"/>
      <c r="Q51" s="14"/>
    </row>
    <row r="52" spans="1:17" ht="21.75" customHeight="1" thickBot="1" x14ac:dyDescent="0.25">
      <c r="A52" s="98" t="s">
        <v>20</v>
      </c>
      <c r="B52" s="99"/>
      <c r="C52" s="100"/>
      <c r="D52" s="30">
        <f>+D10+D12+D32+D37+D42+D50</f>
        <v>5054</v>
      </c>
      <c r="E52" s="30"/>
      <c r="F52" s="31">
        <f>+F50+F42+F37+F32+F12+F10</f>
        <v>87049715618.309998</v>
      </c>
      <c r="G52" s="32">
        <f>+G10+G12+G32+G37+G42+G50</f>
        <v>0</v>
      </c>
      <c r="H52" s="53">
        <f>+H10+H12+H32+H37+H42+H50</f>
        <v>0</v>
      </c>
      <c r="I52" s="32">
        <f>+I10+I12+I32+I37+I42+I50</f>
        <v>151</v>
      </c>
      <c r="J52" s="53">
        <f>+J10+J12+J32+J37+J42+J50</f>
        <v>2274644393.5</v>
      </c>
      <c r="K52" s="32">
        <f>SUM(K10+K12+K32+K37+K42+K50)</f>
        <v>5205</v>
      </c>
      <c r="L52" s="32"/>
      <c r="M52" s="31">
        <f>SUM(M10+M12+M32+M37+M42+M50)</f>
        <v>89324360011.809998</v>
      </c>
      <c r="N52" s="2"/>
      <c r="P52" s="14"/>
      <c r="Q52" s="14"/>
    </row>
    <row r="53" spans="1:17" ht="18" customHeight="1" x14ac:dyDescent="0.2">
      <c r="M53" s="91"/>
    </row>
    <row r="54" spans="1:17" ht="13.5" customHeight="1" x14ac:dyDescent="0.2">
      <c r="F54" s="33"/>
      <c r="H54" s="34"/>
      <c r="I54" s="34"/>
      <c r="J54" s="35"/>
      <c r="L54" s="5"/>
      <c r="M54" s="36"/>
    </row>
    <row r="55" spans="1:17" ht="14.25" x14ac:dyDescent="0.2">
      <c r="A55" s="37"/>
      <c r="B55" s="37"/>
      <c r="C55" s="37"/>
      <c r="D55" s="37"/>
      <c r="E55" s="37"/>
      <c r="F55" s="33"/>
      <c r="G55" s="37"/>
      <c r="H55" s="38"/>
      <c r="I55" s="37"/>
      <c r="J55" s="39" t="s">
        <v>110</v>
      </c>
      <c r="K55" s="37"/>
      <c r="M55" s="40"/>
    </row>
    <row r="56" spans="1:17" ht="12.75" customHeight="1" x14ac:dyDescent="0.25">
      <c r="B56" s="41"/>
      <c r="C56" s="37"/>
      <c r="D56" s="39"/>
      <c r="E56" s="39"/>
      <c r="F56" s="33"/>
      <c r="G56" s="39"/>
      <c r="H56" s="42"/>
      <c r="I56" s="39"/>
      <c r="J56" s="41"/>
      <c r="K56" s="39"/>
      <c r="L56" s="43"/>
      <c r="M56" s="34"/>
    </row>
    <row r="57" spans="1:17" ht="14.25" x14ac:dyDescent="0.2">
      <c r="B57" s="41"/>
      <c r="C57" s="37"/>
      <c r="D57" s="44"/>
      <c r="E57" s="44"/>
      <c r="F57" s="44"/>
      <c r="G57" s="39"/>
      <c r="H57" s="39"/>
      <c r="I57" s="39"/>
      <c r="J57" s="45" t="s">
        <v>102</v>
      </c>
      <c r="K57" s="39"/>
      <c r="L57" s="39"/>
      <c r="M57" s="46"/>
    </row>
    <row r="58" spans="1:17" ht="12.75" customHeight="1" x14ac:dyDescent="0.2">
      <c r="B58" s="37"/>
      <c r="C58" s="37"/>
      <c r="D58" s="44"/>
      <c r="E58" s="44"/>
      <c r="F58" s="44"/>
      <c r="G58" s="37"/>
      <c r="H58" s="37"/>
      <c r="I58" s="37"/>
      <c r="J58" s="45" t="s">
        <v>21</v>
      </c>
      <c r="K58" s="37"/>
      <c r="L58" s="39"/>
    </row>
    <row r="59" spans="1:17" ht="12.75" customHeight="1" x14ac:dyDescent="0.2">
      <c r="B59" s="37"/>
      <c r="C59" s="37"/>
      <c r="D59" s="44"/>
      <c r="E59" s="44"/>
      <c r="F59" s="44"/>
      <c r="G59" s="37"/>
      <c r="H59" s="37"/>
      <c r="I59" s="37"/>
      <c r="J59" s="45"/>
      <c r="K59" s="37"/>
      <c r="L59" s="39"/>
    </row>
    <row r="60" spans="1:17" ht="12.75" customHeight="1" x14ac:dyDescent="0.2">
      <c r="B60" s="37"/>
      <c r="C60" s="37"/>
      <c r="D60" s="44"/>
      <c r="E60" s="44"/>
      <c r="F60" s="44"/>
      <c r="G60" s="47"/>
      <c r="H60" s="47"/>
      <c r="I60" s="47"/>
      <c r="J60" s="48"/>
      <c r="K60" s="37"/>
      <c r="L60" s="39"/>
    </row>
    <row r="61" spans="1:17" ht="12.75" customHeight="1" x14ac:dyDescent="0.25">
      <c r="B61" s="49"/>
      <c r="C61" s="37"/>
      <c r="D61" s="44"/>
      <c r="E61" s="44"/>
      <c r="F61" s="44"/>
      <c r="G61" s="50"/>
      <c r="H61" s="50"/>
      <c r="I61" s="50"/>
      <c r="J61" s="45"/>
      <c r="K61" s="50"/>
      <c r="L61" s="50"/>
    </row>
    <row r="62" spans="1:17" ht="15" x14ac:dyDescent="0.2">
      <c r="B62" s="41"/>
      <c r="C62" s="37"/>
      <c r="D62" s="39"/>
      <c r="E62" s="39"/>
      <c r="F62" s="51"/>
      <c r="G62" s="39"/>
      <c r="H62" s="39"/>
      <c r="I62" s="39"/>
      <c r="J62" s="52" t="s">
        <v>101</v>
      </c>
      <c r="K62" s="39"/>
      <c r="L62" s="39"/>
    </row>
    <row r="63" spans="1:17" ht="14.25" x14ac:dyDescent="0.2">
      <c r="D63" s="39"/>
      <c r="J63" s="45" t="s">
        <v>100</v>
      </c>
    </row>
  </sheetData>
  <autoFilter ref="A9:M53"/>
  <mergeCells count="13">
    <mergeCell ref="G7:H7"/>
    <mergeCell ref="I7:J7"/>
    <mergeCell ref="A52:C52"/>
    <mergeCell ref="A1:M1"/>
    <mergeCell ref="A2:M2"/>
    <mergeCell ref="A3:M3"/>
    <mergeCell ref="A4:M4"/>
    <mergeCell ref="A6:A8"/>
    <mergeCell ref="B6:B8"/>
    <mergeCell ref="C6:C8"/>
    <mergeCell ref="D6:F7"/>
    <mergeCell ref="G6:J6"/>
    <mergeCell ref="K6:M7"/>
  </mergeCells>
  <pageMargins left="0.70866141732283505" right="0.23622047244094499" top="0.511811023622047" bottom="0.23622047244094499" header="0.43307086614173201" footer="0.43307086614173201"/>
  <pageSetup paperSize="5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52"/>
  <sheetViews>
    <sheetView topLeftCell="A16" workbookViewId="0">
      <selection activeCell="G10" sqref="G10"/>
    </sheetView>
  </sheetViews>
  <sheetFormatPr defaultRowHeight="12.75" x14ac:dyDescent="0.2"/>
  <cols>
    <col min="1" max="1" width="6.140625" customWidth="1"/>
    <col min="2" max="2" width="7.7109375" customWidth="1"/>
    <col min="3" max="3" width="42.5703125" customWidth="1"/>
    <col min="4" max="4" width="19.42578125" customWidth="1"/>
    <col min="5" max="5" width="16.42578125" customWidth="1"/>
    <col min="6" max="7" width="18.85546875" customWidth="1"/>
    <col min="8" max="8" width="24.7109375" customWidth="1"/>
    <col min="9" max="9" width="16.5703125" bestFit="1" customWidth="1"/>
  </cols>
  <sheetData>
    <row r="1" spans="1:13" ht="20.25" x14ac:dyDescent="0.2">
      <c r="A1" s="119" t="s">
        <v>111</v>
      </c>
      <c r="B1" s="119"/>
      <c r="C1" s="119"/>
      <c r="D1" s="119"/>
      <c r="E1" s="119"/>
      <c r="F1" s="119"/>
      <c r="G1" s="119"/>
      <c r="H1" s="119"/>
    </row>
    <row r="2" spans="1:13" ht="16.5" x14ac:dyDescent="0.2">
      <c r="A2" s="120" t="s">
        <v>107</v>
      </c>
      <c r="B2" s="120"/>
      <c r="C2" s="120"/>
      <c r="D2" s="120"/>
      <c r="E2" s="120"/>
      <c r="F2" s="120"/>
      <c r="G2" s="120"/>
      <c r="H2" s="120"/>
    </row>
    <row r="3" spans="1:13" ht="16.5" x14ac:dyDescent="0.2">
      <c r="A3" s="120" t="s">
        <v>112</v>
      </c>
      <c r="B3" s="120"/>
      <c r="C3" s="120"/>
      <c r="D3" s="120"/>
      <c r="E3" s="120"/>
      <c r="F3" s="120"/>
      <c r="G3" s="120"/>
      <c r="H3" s="120"/>
    </row>
    <row r="4" spans="1:13" ht="16.5" x14ac:dyDescent="0.25">
      <c r="A4" s="118" t="s">
        <v>108</v>
      </c>
      <c r="B4" s="118"/>
      <c r="C4" s="118"/>
      <c r="D4" s="118"/>
      <c r="E4" s="118"/>
      <c r="F4" s="118"/>
      <c r="G4" s="118"/>
      <c r="H4" s="118"/>
      <c r="I4" s="58"/>
      <c r="J4" s="58"/>
      <c r="K4" s="58"/>
      <c r="L4" s="58"/>
      <c r="M4" s="58"/>
    </row>
    <row r="5" spans="1:13" ht="15.75" thickBot="1" x14ac:dyDescent="0.25">
      <c r="A5" s="65"/>
      <c r="B5" s="65"/>
      <c r="C5" s="65"/>
      <c r="D5" s="65"/>
      <c r="E5" s="65"/>
      <c r="F5" s="65" t="s">
        <v>113</v>
      </c>
      <c r="G5" s="65"/>
      <c r="H5" s="65"/>
    </row>
    <row r="6" spans="1:13" ht="13.5" thickTop="1" x14ac:dyDescent="0.2">
      <c r="A6" s="122" t="s">
        <v>1</v>
      </c>
      <c r="B6" s="122" t="s">
        <v>2</v>
      </c>
      <c r="C6" s="123" t="s">
        <v>3</v>
      </c>
      <c r="D6" s="122" t="s">
        <v>114</v>
      </c>
      <c r="E6" s="122"/>
      <c r="F6" s="122"/>
      <c r="G6" s="122"/>
      <c r="H6" s="122"/>
    </row>
    <row r="7" spans="1:13" x14ac:dyDescent="0.2">
      <c r="A7" s="121"/>
      <c r="B7" s="121"/>
      <c r="C7" s="124"/>
      <c r="D7" s="121" t="s">
        <v>115</v>
      </c>
      <c r="E7" s="121" t="s">
        <v>4</v>
      </c>
      <c r="F7" s="121"/>
      <c r="G7" s="121" t="s">
        <v>117</v>
      </c>
      <c r="H7" s="121" t="s">
        <v>116</v>
      </c>
    </row>
    <row r="8" spans="1:13" x14ac:dyDescent="0.2">
      <c r="A8" s="121"/>
      <c r="B8" s="121"/>
      <c r="C8" s="124"/>
      <c r="D8" s="121"/>
      <c r="E8" s="66" t="s">
        <v>5</v>
      </c>
      <c r="F8" s="66" t="s">
        <v>6</v>
      </c>
      <c r="G8" s="121"/>
      <c r="H8" s="121"/>
    </row>
    <row r="9" spans="1:13" x14ac:dyDescent="0.2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</row>
    <row r="10" spans="1:13" x14ac:dyDescent="0.2">
      <c r="A10" s="68">
        <v>1</v>
      </c>
      <c r="B10" s="69" t="s">
        <v>99</v>
      </c>
      <c r="C10" s="70" t="s">
        <v>12</v>
      </c>
      <c r="D10" s="71">
        <f>SUM(D11:D29)</f>
        <v>14840217139.84</v>
      </c>
      <c r="E10" s="71">
        <f t="shared" ref="E10:H10" si="0">SUM(E11:E29)</f>
        <v>0</v>
      </c>
      <c r="F10" s="71">
        <f t="shared" si="0"/>
        <v>220000</v>
      </c>
      <c r="G10" s="71">
        <f t="shared" si="0"/>
        <v>1055951926.0457498</v>
      </c>
      <c r="H10" s="71">
        <f t="shared" si="0"/>
        <v>15896389065.88575</v>
      </c>
    </row>
    <row r="11" spans="1:13" x14ac:dyDescent="0.2">
      <c r="A11" s="73">
        <v>2</v>
      </c>
      <c r="B11" s="74" t="s">
        <v>59</v>
      </c>
      <c r="C11" s="75" t="s">
        <v>23</v>
      </c>
      <c r="D11" s="57">
        <v>271070000</v>
      </c>
      <c r="E11" s="57">
        <v>0</v>
      </c>
      <c r="F11" s="57">
        <v>0</v>
      </c>
      <c r="G11" s="57">
        <v>2775000</v>
      </c>
      <c r="H11" s="76">
        <f>D11-E11+F11+G11</f>
        <v>273845000</v>
      </c>
    </row>
    <row r="12" spans="1:13" x14ac:dyDescent="0.2">
      <c r="A12" s="73">
        <v>3</v>
      </c>
      <c r="B12" s="74" t="s">
        <v>60</v>
      </c>
      <c r="C12" s="75" t="s">
        <v>24</v>
      </c>
      <c r="D12" s="57">
        <v>4756999951.0200005</v>
      </c>
      <c r="E12" s="57">
        <v>0</v>
      </c>
      <c r="F12" s="57">
        <v>0</v>
      </c>
      <c r="G12" s="87">
        <v>297726201.6875</v>
      </c>
      <c r="H12" s="88">
        <f t="shared" ref="H12:H29" si="1">D12-E12+F12+G12</f>
        <v>5054726152.7075005</v>
      </c>
    </row>
    <row r="13" spans="1:13" x14ac:dyDescent="0.2">
      <c r="A13" s="73">
        <v>4</v>
      </c>
      <c r="B13" s="74" t="s">
        <v>61</v>
      </c>
      <c r="C13" s="75" t="s">
        <v>25</v>
      </c>
      <c r="D13" s="57">
        <v>4592428500</v>
      </c>
      <c r="E13" s="57">
        <v>0</v>
      </c>
      <c r="F13" s="57">
        <v>0</v>
      </c>
      <c r="G13" s="57">
        <v>17768750</v>
      </c>
      <c r="H13" s="76">
        <f t="shared" si="1"/>
        <v>4610197250</v>
      </c>
    </row>
    <row r="14" spans="1:13" x14ac:dyDescent="0.2">
      <c r="A14" s="73">
        <v>5</v>
      </c>
      <c r="B14" s="74" t="s">
        <v>62</v>
      </c>
      <c r="C14" s="75" t="s">
        <v>26</v>
      </c>
      <c r="D14" s="57">
        <v>0</v>
      </c>
      <c r="E14" s="57">
        <v>0</v>
      </c>
      <c r="F14" s="57">
        <v>0</v>
      </c>
      <c r="G14" s="57">
        <v>0</v>
      </c>
      <c r="H14" s="76">
        <f t="shared" si="1"/>
        <v>0</v>
      </c>
    </row>
    <row r="15" spans="1:13" x14ac:dyDescent="0.2">
      <c r="A15" s="73">
        <v>6</v>
      </c>
      <c r="B15" s="74" t="s">
        <v>63</v>
      </c>
      <c r="C15" s="75" t="s">
        <v>27</v>
      </c>
      <c r="D15" s="57">
        <v>1271732679.46</v>
      </c>
      <c r="E15" s="57">
        <v>0</v>
      </c>
      <c r="F15" s="57">
        <v>0</v>
      </c>
      <c r="G15" s="57">
        <v>103005447.73899996</v>
      </c>
      <c r="H15" s="76">
        <f t="shared" si="1"/>
        <v>1374738127.1989999</v>
      </c>
    </row>
    <row r="16" spans="1:13" x14ac:dyDescent="0.2">
      <c r="A16" s="73">
        <v>7</v>
      </c>
      <c r="B16" s="74" t="s">
        <v>64</v>
      </c>
      <c r="C16" s="75" t="s">
        <v>28</v>
      </c>
      <c r="D16" s="57">
        <v>192195759.28999999</v>
      </c>
      <c r="E16" s="57">
        <v>0</v>
      </c>
      <c r="F16" s="57">
        <v>0</v>
      </c>
      <c r="G16" s="57">
        <v>14448733.937999999</v>
      </c>
      <c r="H16" s="76">
        <f t="shared" si="1"/>
        <v>206644493.22799999</v>
      </c>
    </row>
    <row r="17" spans="1:8" x14ac:dyDescent="0.2">
      <c r="A17" s="73">
        <v>8</v>
      </c>
      <c r="B17" s="74" t="s">
        <v>65</v>
      </c>
      <c r="C17" s="75" t="s">
        <v>29</v>
      </c>
      <c r="D17" s="57">
        <v>3000000</v>
      </c>
      <c r="E17" s="57">
        <v>0</v>
      </c>
      <c r="F17" s="57">
        <v>0</v>
      </c>
      <c r="G17" s="57">
        <v>500000</v>
      </c>
      <c r="H17" s="76">
        <f t="shared" si="1"/>
        <v>3500000</v>
      </c>
    </row>
    <row r="18" spans="1:8" x14ac:dyDescent="0.2">
      <c r="A18" s="73">
        <v>9</v>
      </c>
      <c r="B18" s="74" t="s">
        <v>66</v>
      </c>
      <c r="C18" s="75" t="s">
        <v>30</v>
      </c>
      <c r="D18" s="57">
        <v>23402500</v>
      </c>
      <c r="E18" s="57">
        <v>0</v>
      </c>
      <c r="F18" s="57">
        <v>0</v>
      </c>
      <c r="G18" s="57">
        <v>0</v>
      </c>
      <c r="H18" s="76">
        <f t="shared" si="1"/>
        <v>23402500</v>
      </c>
    </row>
    <row r="19" spans="1:8" x14ac:dyDescent="0.2">
      <c r="A19" s="73">
        <v>10</v>
      </c>
      <c r="B19" s="74" t="s">
        <v>67</v>
      </c>
      <c r="C19" s="75" t="s">
        <v>31</v>
      </c>
      <c r="D19" s="57">
        <v>0</v>
      </c>
      <c r="E19" s="57">
        <v>0</v>
      </c>
      <c r="F19" s="57">
        <v>0</v>
      </c>
      <c r="G19" s="57">
        <v>0</v>
      </c>
      <c r="H19" s="76">
        <f>D19-E19+F19+G19</f>
        <v>0</v>
      </c>
    </row>
    <row r="20" spans="1:8" x14ac:dyDescent="0.2">
      <c r="A20" s="73">
        <v>11</v>
      </c>
      <c r="B20" s="74" t="s">
        <v>68</v>
      </c>
      <c r="C20" s="75" t="s">
        <v>32</v>
      </c>
      <c r="D20" s="57">
        <v>1782469894.28</v>
      </c>
      <c r="E20" s="57">
        <v>0</v>
      </c>
      <c r="F20" s="57">
        <v>0</v>
      </c>
      <c r="G20" s="57">
        <v>298307439.80624998</v>
      </c>
      <c r="H20" s="76">
        <f t="shared" si="1"/>
        <v>2080777334.0862498</v>
      </c>
    </row>
    <row r="21" spans="1:8" x14ac:dyDescent="0.2">
      <c r="A21" s="73">
        <v>12</v>
      </c>
      <c r="B21" s="74" t="s">
        <v>69</v>
      </c>
      <c r="C21" s="75" t="s">
        <v>33</v>
      </c>
      <c r="D21" s="57">
        <v>0</v>
      </c>
      <c r="E21" s="57">
        <v>0</v>
      </c>
      <c r="F21" s="57">
        <v>0</v>
      </c>
      <c r="G21" s="57">
        <v>0</v>
      </c>
      <c r="H21" s="76">
        <f t="shared" si="1"/>
        <v>0</v>
      </c>
    </row>
    <row r="22" spans="1:8" x14ac:dyDescent="0.2">
      <c r="A22" s="73">
        <v>13</v>
      </c>
      <c r="B22" s="74" t="s">
        <v>70</v>
      </c>
      <c r="C22" s="75" t="s">
        <v>34</v>
      </c>
      <c r="D22" s="57">
        <v>0</v>
      </c>
      <c r="E22" s="57">
        <v>0</v>
      </c>
      <c r="F22" s="57">
        <v>0</v>
      </c>
      <c r="G22" s="57">
        <v>0</v>
      </c>
      <c r="H22" s="76">
        <f t="shared" si="1"/>
        <v>0</v>
      </c>
    </row>
    <row r="23" spans="1:8" x14ac:dyDescent="0.2">
      <c r="A23" s="73">
        <v>14</v>
      </c>
      <c r="B23" s="74" t="s">
        <v>71</v>
      </c>
      <c r="C23" s="75" t="s">
        <v>35</v>
      </c>
      <c r="D23" s="57">
        <v>0</v>
      </c>
      <c r="E23" s="57">
        <v>0</v>
      </c>
      <c r="F23" s="57">
        <v>0</v>
      </c>
      <c r="G23" s="57">
        <f>F23-E23</f>
        <v>0</v>
      </c>
      <c r="H23" s="76">
        <f>D23+G23</f>
        <v>0</v>
      </c>
    </row>
    <row r="24" spans="1:8" x14ac:dyDescent="0.2">
      <c r="A24" s="73">
        <v>15</v>
      </c>
      <c r="B24" s="74" t="s">
        <v>72</v>
      </c>
      <c r="C24" s="75" t="s">
        <v>36</v>
      </c>
      <c r="D24" s="57">
        <v>0</v>
      </c>
      <c r="E24" s="57">
        <v>0</v>
      </c>
      <c r="F24" s="57">
        <v>0</v>
      </c>
      <c r="G24" s="57">
        <v>0</v>
      </c>
      <c r="H24" s="76">
        <f t="shared" si="1"/>
        <v>0</v>
      </c>
    </row>
    <row r="25" spans="1:8" x14ac:dyDescent="0.2">
      <c r="A25" s="73">
        <v>16</v>
      </c>
      <c r="B25" s="74" t="s">
        <v>73</v>
      </c>
      <c r="C25" s="75" t="s">
        <v>37</v>
      </c>
      <c r="D25" s="57">
        <v>0</v>
      </c>
      <c r="E25" s="57">
        <v>0</v>
      </c>
      <c r="F25" s="57">
        <v>0</v>
      </c>
      <c r="G25" s="57">
        <v>0</v>
      </c>
      <c r="H25" s="76">
        <f t="shared" si="1"/>
        <v>0</v>
      </c>
    </row>
    <row r="26" spans="1:8" x14ac:dyDescent="0.2">
      <c r="A26" s="73">
        <v>17</v>
      </c>
      <c r="B26" s="74" t="s">
        <v>74</v>
      </c>
      <c r="C26" s="75" t="s">
        <v>38</v>
      </c>
      <c r="D26" s="57">
        <v>0</v>
      </c>
      <c r="E26" s="57">
        <v>0</v>
      </c>
      <c r="F26" s="57">
        <v>0</v>
      </c>
      <c r="G26" s="57">
        <v>0</v>
      </c>
      <c r="H26" s="76">
        <f t="shared" si="1"/>
        <v>0</v>
      </c>
    </row>
    <row r="27" spans="1:8" x14ac:dyDescent="0.2">
      <c r="A27" s="73">
        <v>18</v>
      </c>
      <c r="B27" s="74" t="s">
        <v>75</v>
      </c>
      <c r="C27" s="75" t="s">
        <v>39</v>
      </c>
      <c r="D27" s="57">
        <v>0</v>
      </c>
      <c r="E27" s="57">
        <v>0</v>
      </c>
      <c r="F27" s="57">
        <v>0</v>
      </c>
      <c r="G27" s="57">
        <v>0</v>
      </c>
      <c r="H27" s="76">
        <f t="shared" si="1"/>
        <v>0</v>
      </c>
    </row>
    <row r="28" spans="1:8" x14ac:dyDescent="0.2">
      <c r="A28" s="73">
        <v>19</v>
      </c>
      <c r="B28" s="74" t="s">
        <v>76</v>
      </c>
      <c r="C28" s="75" t="s">
        <v>40</v>
      </c>
      <c r="D28" s="57">
        <v>1946917855.79</v>
      </c>
      <c r="E28" s="57">
        <v>0</v>
      </c>
      <c r="F28" s="57">
        <v>220000</v>
      </c>
      <c r="G28" s="57">
        <v>321420352.87499988</v>
      </c>
      <c r="H28" s="76">
        <f t="shared" si="1"/>
        <v>2268558208.665</v>
      </c>
    </row>
    <row r="29" spans="1:8" x14ac:dyDescent="0.2">
      <c r="A29" s="73">
        <v>20</v>
      </c>
      <c r="B29" s="74" t="s">
        <v>77</v>
      </c>
      <c r="C29" s="75" t="s">
        <v>41</v>
      </c>
      <c r="D29" s="57">
        <v>0</v>
      </c>
      <c r="E29" s="57">
        <v>0</v>
      </c>
      <c r="F29" s="57">
        <v>0</v>
      </c>
      <c r="G29" s="57">
        <v>0</v>
      </c>
      <c r="H29" s="76">
        <f t="shared" si="1"/>
        <v>0</v>
      </c>
    </row>
    <row r="30" spans="1:8" x14ac:dyDescent="0.2">
      <c r="A30" s="68">
        <v>21</v>
      </c>
      <c r="B30" s="69" t="s">
        <v>98</v>
      </c>
      <c r="C30" s="70" t="s">
        <v>15</v>
      </c>
      <c r="D30" s="72">
        <f>SUM(D31:D34)</f>
        <v>1570524183.3</v>
      </c>
      <c r="E30" s="72">
        <f t="shared" ref="E30:G30" si="2">SUM(E31:E34)</f>
        <v>0</v>
      </c>
      <c r="F30" s="72">
        <f t="shared" si="2"/>
        <v>0</v>
      </c>
      <c r="G30" s="72">
        <f t="shared" si="2"/>
        <v>76914973.450548753</v>
      </c>
      <c r="H30" s="72">
        <f>SUM(H31:H34)</f>
        <v>1647439156.7505488</v>
      </c>
    </row>
    <row r="31" spans="1:8" x14ac:dyDescent="0.2">
      <c r="A31" s="73">
        <v>22</v>
      </c>
      <c r="B31" s="74" t="s">
        <v>78</v>
      </c>
      <c r="C31" s="75" t="s">
        <v>42</v>
      </c>
      <c r="D31" s="57">
        <v>1410181396.46</v>
      </c>
      <c r="E31" s="57">
        <v>0</v>
      </c>
      <c r="F31" s="57">
        <v>0</v>
      </c>
      <c r="G31" s="57">
        <v>55251782.609548755</v>
      </c>
      <c r="H31" s="92">
        <f>D31-E31+F31+G31</f>
        <v>1465433179.0695488</v>
      </c>
    </row>
    <row r="32" spans="1:8" x14ac:dyDescent="0.2">
      <c r="A32" s="73">
        <v>23</v>
      </c>
      <c r="B32" s="74" t="s">
        <v>79</v>
      </c>
      <c r="C32" s="75" t="s">
        <v>43</v>
      </c>
      <c r="D32" s="57">
        <v>0</v>
      </c>
      <c r="E32" s="57">
        <v>0</v>
      </c>
      <c r="F32" s="57">
        <v>0</v>
      </c>
      <c r="G32" s="57">
        <v>0</v>
      </c>
      <c r="H32" s="93">
        <f t="shared" ref="H32:H34" si="3">D32-E32+F32+G32</f>
        <v>0</v>
      </c>
    </row>
    <row r="33" spans="1:9" x14ac:dyDescent="0.2">
      <c r="A33" s="73">
        <v>24</v>
      </c>
      <c r="B33" s="74" t="s">
        <v>80</v>
      </c>
      <c r="C33" s="75" t="s">
        <v>44</v>
      </c>
      <c r="D33" s="57">
        <v>136958746.84</v>
      </c>
      <c r="E33" s="57">
        <v>0</v>
      </c>
      <c r="F33" s="57">
        <v>0</v>
      </c>
      <c r="G33" s="57">
        <v>19714520.841000002</v>
      </c>
      <c r="H33" s="93">
        <f t="shared" si="3"/>
        <v>156673267.68099999</v>
      </c>
    </row>
    <row r="34" spans="1:9" x14ac:dyDescent="0.2">
      <c r="A34" s="73">
        <v>25</v>
      </c>
      <c r="B34" s="74" t="s">
        <v>81</v>
      </c>
      <c r="C34" s="75" t="s">
        <v>45</v>
      </c>
      <c r="D34" s="57">
        <v>23384040</v>
      </c>
      <c r="E34" s="57">
        <v>0</v>
      </c>
      <c r="F34" s="57">
        <v>0</v>
      </c>
      <c r="G34" s="57">
        <v>1948670</v>
      </c>
      <c r="H34" s="93">
        <f t="shared" si="3"/>
        <v>25332710</v>
      </c>
      <c r="I34" s="61">
        <f>'[2]KIB_D_Rehab ok'!$BW$3802</f>
        <v>7502636213.2975168</v>
      </c>
    </row>
    <row r="35" spans="1:9" x14ac:dyDescent="0.2">
      <c r="A35" s="68">
        <v>26</v>
      </c>
      <c r="B35" s="69" t="s">
        <v>97</v>
      </c>
      <c r="C35" s="70" t="s">
        <v>16</v>
      </c>
      <c r="D35" s="72">
        <f>SUM(D36:D39)</f>
        <v>6950207113.9699993</v>
      </c>
      <c r="E35" s="72">
        <f>SUM(E36:E39)</f>
        <v>0</v>
      </c>
      <c r="F35" s="72">
        <f>SUM(F36:F39)</f>
        <v>29900584.120000001</v>
      </c>
      <c r="G35" s="72">
        <f>SUM(G36:G39)</f>
        <v>582329683.72500002</v>
      </c>
      <c r="H35" s="89">
        <f>SUM(H36:H39)</f>
        <v>7562437381.8150005</v>
      </c>
      <c r="I35" s="59">
        <v>7527619335.6953917</v>
      </c>
    </row>
    <row r="36" spans="1:9" x14ac:dyDescent="0.2">
      <c r="A36" s="73">
        <v>27</v>
      </c>
      <c r="B36" s="74" t="s">
        <v>82</v>
      </c>
      <c r="C36" s="75" t="s">
        <v>46</v>
      </c>
      <c r="D36" s="57">
        <v>100143200</v>
      </c>
      <c r="E36" s="57">
        <v>0</v>
      </c>
      <c r="F36" s="57">
        <v>0</v>
      </c>
      <c r="G36" s="57">
        <v>0</v>
      </c>
      <c r="H36" s="76">
        <f t="shared" ref="H36:H39" si="4">D36-E36+F36+G36</f>
        <v>100143200</v>
      </c>
      <c r="I36" s="61">
        <f>I35-H35</f>
        <v>-34818046.119608879</v>
      </c>
    </row>
    <row r="37" spans="1:9" x14ac:dyDescent="0.2">
      <c r="A37" s="73">
        <v>28</v>
      </c>
      <c r="B37" s="74" t="s">
        <v>83</v>
      </c>
      <c r="C37" s="75" t="s">
        <v>47</v>
      </c>
      <c r="D37" s="57">
        <v>0</v>
      </c>
      <c r="E37" s="57">
        <v>0</v>
      </c>
      <c r="F37" s="57">
        <v>0</v>
      </c>
      <c r="G37" s="57">
        <v>0</v>
      </c>
      <c r="H37" s="76">
        <f t="shared" si="4"/>
        <v>0</v>
      </c>
    </row>
    <row r="38" spans="1:9" x14ac:dyDescent="0.2">
      <c r="A38" s="73">
        <v>29</v>
      </c>
      <c r="B38" s="74" t="s">
        <v>84</v>
      </c>
      <c r="C38" s="75" t="s">
        <v>48</v>
      </c>
      <c r="D38" s="57">
        <v>1080766760.3499999</v>
      </c>
      <c r="E38" s="57">
        <v>0</v>
      </c>
      <c r="F38" s="57">
        <v>0</v>
      </c>
      <c r="G38" s="57">
        <v>35358476.875000007</v>
      </c>
      <c r="H38" s="76">
        <f t="shared" si="4"/>
        <v>1116125237.2249999</v>
      </c>
      <c r="I38" s="60">
        <f>'[2]KIB_D_Rehab ok'!$BT$3954</f>
        <v>582329689.3456192</v>
      </c>
    </row>
    <row r="39" spans="1:9" x14ac:dyDescent="0.2">
      <c r="A39" s="73">
        <v>30</v>
      </c>
      <c r="B39" s="74" t="s">
        <v>85</v>
      </c>
      <c r="C39" s="75" t="s">
        <v>49</v>
      </c>
      <c r="D39" s="57">
        <v>5769297153.6199999</v>
      </c>
      <c r="E39" s="57">
        <v>0</v>
      </c>
      <c r="F39" s="57">
        <v>29900584.120000001</v>
      </c>
      <c r="G39" s="57">
        <v>546971206.85000002</v>
      </c>
      <c r="H39" s="76">
        <f t="shared" si="4"/>
        <v>6346168944.5900002</v>
      </c>
      <c r="I39" s="61">
        <f>I38+D35</f>
        <v>7532536803.3156185</v>
      </c>
    </row>
    <row r="40" spans="1:9" ht="13.5" thickBot="1" x14ac:dyDescent="0.25">
      <c r="A40" s="98" t="s">
        <v>20</v>
      </c>
      <c r="B40" s="99"/>
      <c r="C40" s="100"/>
      <c r="D40" s="77">
        <f>SUM(D10+D30+D35)</f>
        <v>23360948437.110001</v>
      </c>
      <c r="E40" s="77">
        <f>SUM(E10+E30+E35)</f>
        <v>0</v>
      </c>
      <c r="F40" s="77">
        <f>SUM(F10+F30+F35)</f>
        <v>30120584.120000001</v>
      </c>
      <c r="G40" s="77">
        <f>SUM(G10+G30+G35)</f>
        <v>1715196583.2212987</v>
      </c>
      <c r="H40" s="77">
        <f>SUM(H10+H30+H35)</f>
        <v>25106265604.451302</v>
      </c>
    </row>
    <row r="41" spans="1:9" x14ac:dyDescent="0.2">
      <c r="A41" s="78"/>
      <c r="B41" s="78"/>
      <c r="C41" s="78"/>
      <c r="D41" s="79"/>
      <c r="E41" s="78"/>
      <c r="F41" s="80"/>
      <c r="G41" s="80"/>
      <c r="H41" s="78"/>
      <c r="I41" s="61">
        <f>I39-I34</f>
        <v>29900590.018101692</v>
      </c>
    </row>
    <row r="42" spans="1:9" x14ac:dyDescent="0.2">
      <c r="A42" s="78"/>
      <c r="B42" s="78"/>
      <c r="C42" s="78"/>
      <c r="D42" s="79"/>
      <c r="E42" s="78"/>
      <c r="F42" s="80">
        <f>F40-E40</f>
        <v>30120584.120000001</v>
      </c>
      <c r="G42" s="80"/>
      <c r="H42" s="81"/>
    </row>
    <row r="43" spans="1:9" ht="14.25" x14ac:dyDescent="0.2">
      <c r="B43" s="62"/>
      <c r="C43" s="62"/>
      <c r="D43" s="62"/>
      <c r="E43" s="82"/>
      <c r="G43" s="62" t="s">
        <v>103</v>
      </c>
      <c r="I43" s="61">
        <f>'[2]KIB_D_Rehab ok'!$BW$3952</f>
        <v>0</v>
      </c>
    </row>
    <row r="44" spans="1:9" ht="14.25" x14ac:dyDescent="0.2">
      <c r="B44" s="62"/>
      <c r="C44" s="62"/>
      <c r="D44" s="62"/>
      <c r="E44" s="83"/>
      <c r="G44" s="62" t="s">
        <v>102</v>
      </c>
    </row>
    <row r="45" spans="1:9" x14ac:dyDescent="0.2">
      <c r="B45" s="63"/>
      <c r="C45" s="63"/>
      <c r="D45" s="63"/>
      <c r="E45" s="94"/>
      <c r="G45" s="63" t="s">
        <v>21</v>
      </c>
    </row>
    <row r="46" spans="1:9" ht="14.25" x14ac:dyDescent="0.2">
      <c r="B46" s="90"/>
      <c r="C46" s="90"/>
      <c r="D46" s="90"/>
      <c r="E46" s="84"/>
      <c r="G46" s="90"/>
    </row>
    <row r="47" spans="1:9" ht="14.25" x14ac:dyDescent="0.2">
      <c r="B47" s="90"/>
      <c r="C47" s="90"/>
      <c r="D47" s="90"/>
      <c r="E47" s="84"/>
      <c r="G47" s="90"/>
    </row>
    <row r="48" spans="1:9" ht="14.25" x14ac:dyDescent="0.2">
      <c r="B48" s="63"/>
      <c r="C48" s="63"/>
      <c r="D48" s="63"/>
      <c r="E48" s="85"/>
      <c r="G48" s="63"/>
    </row>
    <row r="49" spans="2:7" ht="14.25" x14ac:dyDescent="0.2">
      <c r="B49" s="63"/>
      <c r="C49" s="63"/>
      <c r="D49" s="63"/>
      <c r="E49" s="55"/>
      <c r="G49" s="94" t="s">
        <v>101</v>
      </c>
    </row>
    <row r="50" spans="2:7" ht="14.25" x14ac:dyDescent="0.2">
      <c r="B50" s="63"/>
      <c r="C50" s="63"/>
      <c r="D50" s="63"/>
      <c r="E50" s="55"/>
      <c r="G50" s="63" t="s">
        <v>100</v>
      </c>
    </row>
    <row r="51" spans="2:7" ht="15" x14ac:dyDescent="0.25">
      <c r="B51" s="64"/>
      <c r="C51" s="64"/>
      <c r="D51" s="64"/>
      <c r="E51" s="86"/>
      <c r="G51" s="64"/>
    </row>
    <row r="52" spans="2:7" ht="14.25" x14ac:dyDescent="0.2">
      <c r="B52" s="62"/>
      <c r="C52" s="62"/>
      <c r="D52" s="62"/>
      <c r="E52" s="45"/>
      <c r="G52" s="62"/>
    </row>
  </sheetData>
  <mergeCells count="13">
    <mergeCell ref="G7:G8"/>
    <mergeCell ref="H7:H8"/>
    <mergeCell ref="A40:C40"/>
    <mergeCell ref="A1:H1"/>
    <mergeCell ref="A2:H2"/>
    <mergeCell ref="A3:H3"/>
    <mergeCell ref="A4:H4"/>
    <mergeCell ref="A6:A8"/>
    <mergeCell ref="B6:B8"/>
    <mergeCell ref="C6:C8"/>
    <mergeCell ref="D6:H6"/>
    <mergeCell ref="D7:D8"/>
    <mergeCell ref="E7:F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Rekap AT</vt:lpstr>
      <vt:lpstr>Rekap Penyusutan</vt:lpstr>
      <vt:lpstr>'Rekap AT'!Print_Area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</dc:creator>
  <cp:lastModifiedBy>LENOVO 1</cp:lastModifiedBy>
  <cp:lastPrinted>2022-08-26T00:00:38Z</cp:lastPrinted>
  <dcterms:created xsi:type="dcterms:W3CDTF">2021-07-27T02:27:42Z</dcterms:created>
  <dcterms:modified xsi:type="dcterms:W3CDTF">2022-09-27T03:07:28Z</dcterms:modified>
</cp:coreProperties>
</file>